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209 Controle de Gestion/Coût complet/Chapitre 2 Coût complet/"/>
    </mc:Choice>
  </mc:AlternateContent>
  <xr:revisionPtr revIDLastSave="0" documentId="8_{CBDA9B14-C4F1-4584-8359-076A6F16CFDA}" xr6:coauthVersionLast="36" xr6:coauthVersionMax="36" xr10:uidLastSave="{00000000-0000-0000-0000-000000000000}"/>
  <bookViews>
    <workbookView xWindow="0" yWindow="0" windowWidth="23040" windowHeight="9060" xr2:uid="{B7743989-CEA6-4279-B9B3-378418B1B3F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C48" i="1"/>
  <c r="C47" i="1"/>
  <c r="B46" i="1"/>
  <c r="F45" i="1"/>
  <c r="F31" i="1"/>
  <c r="C24" i="1"/>
  <c r="D24" i="1" s="1"/>
  <c r="F23" i="1"/>
  <c r="F18" i="1"/>
  <c r="E11" i="1"/>
  <c r="D11" i="1"/>
  <c r="C11" i="1"/>
  <c r="E10" i="1"/>
  <c r="D10" i="1"/>
  <c r="B10" i="1"/>
  <c r="F9" i="1"/>
  <c r="F4" i="1"/>
  <c r="B48" i="1" l="1"/>
  <c r="E48" i="1"/>
  <c r="D48" i="1"/>
  <c r="B24" i="1"/>
  <c r="E24" i="1"/>
  <c r="C26" i="1"/>
  <c r="F11" i="1"/>
  <c r="E12" i="1"/>
  <c r="C12" i="1"/>
  <c r="F10" i="1"/>
  <c r="B12" i="1"/>
  <c r="D12" i="1"/>
  <c r="F47" i="1" l="1"/>
  <c r="F48" i="1"/>
  <c r="B25" i="1"/>
  <c r="F12" i="1"/>
  <c r="B26" i="1" l="1"/>
  <c r="E25" i="1"/>
  <c r="E26" i="1" s="1"/>
  <c r="D25" i="1"/>
  <c r="D26" i="1" s="1"/>
  <c r="F26" i="1"/>
  <c r="F25" i="1" l="1"/>
</calcChain>
</file>

<file path=xl/sharedStrings.xml><?xml version="1.0" encoding="utf-8"?>
<sst xmlns="http://schemas.openxmlformats.org/spreadsheetml/2006/main" count="57" uniqueCount="13">
  <si>
    <t>REPARTITION SIMPLE</t>
  </si>
  <si>
    <t>Entretien</t>
  </si>
  <si>
    <t>Maintenance</t>
  </si>
  <si>
    <t>Administration</t>
  </si>
  <si>
    <t>TOTAL</t>
  </si>
  <si>
    <t>Répartition primaire</t>
  </si>
  <si>
    <t>HYPOTHESE 1</t>
  </si>
  <si>
    <t>Répartition secondaire</t>
  </si>
  <si>
    <t>REPARTITION PAR ESCALIER</t>
  </si>
  <si>
    <t>Production</t>
  </si>
  <si>
    <t>REPARTITION RECIPROQUE</t>
  </si>
  <si>
    <t>M= 2000 + 0,30E</t>
  </si>
  <si>
    <t>E= 4000 + 0,10M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</si>
</sst>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2" xfId="0" applyBorder="1"/>
    <xf numFmtId="164" fontId="0" fillId="0" borderId="2" xfId="1" applyNumberFormat="1" applyFont="1" applyBorder="1"/>
    <xf numFmtId="164" fontId="2" fillId="2" borderId="2" xfId="0" applyNumberFormat="1" applyFont="1" applyFill="1" applyBorder="1"/>
    <xf numFmtId="0" fontId="0" fillId="0" borderId="2" xfId="0" applyFill="1" applyBorder="1"/>
    <xf numFmtId="9" fontId="0" fillId="0" borderId="2" xfId="0" applyNumberFormat="1" applyBorder="1"/>
    <xf numFmtId="0" fontId="0" fillId="0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164" fontId="0" fillId="3" borderId="2" xfId="1" applyNumberFormat="1" applyFont="1" applyFill="1" applyBorder="1"/>
    <xf numFmtId="164" fontId="0" fillId="0" borderId="0" xfId="0" applyNumberFormat="1"/>
    <xf numFmtId="0" fontId="2" fillId="0" borderId="2" xfId="0" applyFont="1" applyBorder="1"/>
    <xf numFmtId="164" fontId="2" fillId="4" borderId="2" xfId="1" applyNumberFormat="1" applyFont="1" applyFill="1" applyBorder="1"/>
    <xf numFmtId="0" fontId="0" fillId="0" borderId="0" xfId="0" applyBorder="1"/>
    <xf numFmtId="164" fontId="0" fillId="0" borderId="0" xfId="1" applyNumberFormat="1" applyFont="1" applyBorder="1"/>
    <xf numFmtId="0" fontId="5" fillId="0" borderId="0" xfId="0" applyFont="1" applyFill="1"/>
    <xf numFmtId="0" fontId="0" fillId="5" borderId="2" xfId="0" applyFill="1" applyBorder="1"/>
    <xf numFmtId="9" fontId="0" fillId="5" borderId="2" xfId="0" applyNumberFormat="1" applyFill="1" applyBorder="1"/>
    <xf numFmtId="9" fontId="0" fillId="0" borderId="2" xfId="0" applyNumberFormat="1" applyFill="1" applyBorder="1"/>
    <xf numFmtId="44" fontId="0" fillId="0" borderId="2" xfId="1" applyNumberFormat="1" applyFont="1" applyBorder="1"/>
    <xf numFmtId="44" fontId="0" fillId="0" borderId="2" xfId="0" applyNumberFormat="1" applyBorder="1"/>
    <xf numFmtId="44" fontId="0" fillId="3" borderId="2" xfId="1" applyNumberFormat="1" applyFont="1" applyFill="1" applyBorder="1"/>
    <xf numFmtId="44" fontId="2" fillId="4" borderId="2" xfId="1" applyNumberFormat="1" applyFont="1" applyFill="1" applyBorder="1"/>
    <xf numFmtId="44" fontId="2" fillId="2" borderId="2" xfId="0" applyNumberFormat="1" applyFont="1" applyFill="1" applyBorder="1"/>
    <xf numFmtId="44" fontId="0" fillId="6" borderId="2" xfId="1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450850</xdr:colOff>
      <xdr:row>34</xdr:row>
      <xdr:rowOff>0</xdr:rowOff>
    </xdr:from>
    <xdr:to>
      <xdr:col>5</xdr:col>
      <xdr:colOff>0</xdr:colOff>
      <xdr:row>41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F908F34-AC0A-4A39-8175-8BE791CC62DD}"/>
            </a:ext>
          </a:extLst>
        </xdr:cNvPr>
        <xdr:cNvSpPr txBox="1"/>
      </xdr:nvSpPr>
      <xdr:spPr>
        <a:xfrm>
          <a:off x="2927350" y="4526280"/>
          <a:ext cx="2983230" cy="1386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E</a:t>
          </a:r>
          <a:r>
            <a:rPr lang="fr-FR" sz="1100" baseline="0">
              <a:solidFill>
                <a:sysClr val="windowText" lastClr="000000"/>
              </a:solidFill>
            </a:rPr>
            <a:t> = 4000 + 0,10(2000+0,30E)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E = 4000+ 200 + 0,03E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0,97E= 4200</a:t>
          </a:r>
        </a:p>
        <a:p>
          <a:r>
            <a:rPr lang="fr-FR" sz="1100" baseline="0">
              <a:solidFill>
                <a:sysClr val="windowText" lastClr="000000"/>
              </a:solidFill>
            </a:rPr>
            <a:t>E  = 4200 / 0,97  =&gt; </a:t>
          </a:r>
          <a:r>
            <a:rPr lang="fr-FR" sz="1100" b="1" baseline="0">
              <a:solidFill>
                <a:srgbClr val="FF0000"/>
              </a:solidFill>
            </a:rPr>
            <a:t>4329,90€</a:t>
          </a:r>
        </a:p>
        <a:p>
          <a:endParaRPr lang="fr-FR" sz="1100" baseline="0">
            <a:solidFill>
              <a:sysClr val="windowText" lastClr="000000"/>
            </a:solidFill>
          </a:endParaRPr>
        </a:p>
        <a:p>
          <a:r>
            <a:rPr lang="fr-FR" sz="1100" b="1" baseline="0">
              <a:solidFill>
                <a:sysClr val="windowText" lastClr="000000"/>
              </a:solidFill>
            </a:rPr>
            <a:t>M = 2000 + 0,30(4329,90)  = &gt; </a:t>
          </a:r>
          <a:r>
            <a:rPr lang="fr-FR" sz="1100" b="1" baseline="0">
              <a:solidFill>
                <a:srgbClr val="FF0000"/>
              </a:solidFill>
            </a:rPr>
            <a:t>3298,97€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177800</xdr:colOff>
      <xdr:row>4</xdr:row>
      <xdr:rowOff>6350</xdr:rowOff>
    </xdr:from>
    <xdr:to>
      <xdr:col>5</xdr:col>
      <xdr:colOff>514350</xdr:colOff>
      <xdr:row>11</xdr:row>
      <xdr:rowOff>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331396ED-1404-4685-90A0-9891F77E6FBC}"/>
            </a:ext>
          </a:extLst>
        </xdr:cNvPr>
        <xdr:cNvCxnSpPr/>
      </xdr:nvCxnSpPr>
      <xdr:spPr>
        <a:xfrm flipH="1">
          <a:off x="8506460" y="943610"/>
          <a:ext cx="336550" cy="127381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177800</xdr:colOff>
      <xdr:row>18</xdr:row>
      <xdr:rowOff>6350</xdr:rowOff>
    </xdr:from>
    <xdr:to>
      <xdr:col>5</xdr:col>
      <xdr:colOff>514350</xdr:colOff>
      <xdr:row>25</xdr:row>
      <xdr:rowOff>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666A605-8873-4CC7-AD53-5D66A7F4032E}"/>
            </a:ext>
          </a:extLst>
        </xdr:cNvPr>
        <xdr:cNvCxnSpPr/>
      </xdr:nvCxnSpPr>
      <xdr:spPr>
        <a:xfrm flipH="1">
          <a:off x="5770880" y="943610"/>
          <a:ext cx="336550" cy="127381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59D0-00C1-497E-81A7-06EB9F26063F}">
  <dimension ref="A2:F49"/>
  <sheetViews>
    <sheetView tabSelected="1" topLeftCell="A30" zoomScale="130" zoomScaleNormal="130" workbookViewId="0">
      <selection activeCell="H42" sqref="H42"/>
    </sheetView>
  </sheetViews>
  <sheetFormatPr baseColWidth="10" defaultRowHeight="14.4" x14ac:dyDescent="0.3"/>
  <cols>
    <col min="1" max="1" width="21.44140625" bestFit="1" customWidth="1"/>
    <col min="2" max="2" width="14.6640625" bestFit="1" customWidth="1"/>
    <col min="3" max="3" width="13.33203125" bestFit="1" customWidth="1"/>
    <col min="4" max="4" width="19" bestFit="1" customWidth="1"/>
    <col min="5" max="5" width="13.109375" bestFit="1" customWidth="1"/>
    <col min="6" max="6" width="11.88671875" bestFit="1" customWidth="1"/>
  </cols>
  <sheetData>
    <row r="2" spans="1:6" x14ac:dyDescent="0.3">
      <c r="A2" s="1" t="s">
        <v>0</v>
      </c>
      <c r="B2" s="1"/>
      <c r="C2" s="1"/>
      <c r="D2" s="1"/>
      <c r="E2" s="1"/>
      <c r="F2" s="1"/>
    </row>
    <row r="3" spans="1:6" s="5" customFormat="1" ht="30.75" customHeight="1" x14ac:dyDescent="0.2">
      <c r="A3" s="2"/>
      <c r="B3" s="2" t="s">
        <v>1</v>
      </c>
      <c r="C3" s="2" t="s">
        <v>2</v>
      </c>
      <c r="D3" s="3" t="s">
        <v>9</v>
      </c>
      <c r="E3" s="3" t="s">
        <v>3</v>
      </c>
      <c r="F3" s="4" t="s">
        <v>4</v>
      </c>
    </row>
    <row r="4" spans="1:6" x14ac:dyDescent="0.3">
      <c r="A4" s="6" t="s">
        <v>5</v>
      </c>
      <c r="B4" s="7">
        <v>4000</v>
      </c>
      <c r="C4" s="7">
        <v>2000</v>
      </c>
      <c r="D4" s="7">
        <v>10000</v>
      </c>
      <c r="E4" s="7">
        <v>8000</v>
      </c>
      <c r="F4" s="8">
        <f>SUM(B4:E4)</f>
        <v>24000</v>
      </c>
    </row>
    <row r="5" spans="1:6" x14ac:dyDescent="0.3">
      <c r="A5" s="9" t="s">
        <v>1</v>
      </c>
      <c r="B5" s="10"/>
      <c r="C5" s="10"/>
      <c r="D5" s="10">
        <v>0.3</v>
      </c>
      <c r="E5" s="10">
        <v>0.7</v>
      </c>
    </row>
    <row r="6" spans="1:6" x14ac:dyDescent="0.3">
      <c r="A6" s="6" t="s">
        <v>2</v>
      </c>
      <c r="B6" s="10"/>
      <c r="C6" s="6"/>
      <c r="D6" s="10">
        <v>0.6</v>
      </c>
      <c r="E6" s="10">
        <v>0.4</v>
      </c>
    </row>
    <row r="8" spans="1:6" s="12" customFormat="1" x14ac:dyDescent="0.3">
      <c r="A8" t="s">
        <v>6</v>
      </c>
      <c r="B8" s="2" t="s">
        <v>1</v>
      </c>
      <c r="C8" s="2" t="s">
        <v>2</v>
      </c>
      <c r="D8" s="3" t="s">
        <v>9</v>
      </c>
      <c r="E8" s="3" t="s">
        <v>3</v>
      </c>
      <c r="F8" s="11" t="s">
        <v>4</v>
      </c>
    </row>
    <row r="9" spans="1:6" x14ac:dyDescent="0.3">
      <c r="A9" s="6" t="s">
        <v>5</v>
      </c>
      <c r="B9" s="7">
        <v>4000</v>
      </c>
      <c r="C9" s="7">
        <v>2000</v>
      </c>
      <c r="D9" s="7">
        <v>10000</v>
      </c>
      <c r="E9" s="7">
        <v>8000</v>
      </c>
      <c r="F9" s="13">
        <f>SUM(B9:E9)</f>
        <v>24000</v>
      </c>
    </row>
    <row r="10" spans="1:6" x14ac:dyDescent="0.3">
      <c r="A10" s="6" t="s">
        <v>1</v>
      </c>
      <c r="B10" s="7">
        <f>-B9</f>
        <v>-4000</v>
      </c>
      <c r="C10" s="7">
        <v>0</v>
      </c>
      <c r="D10" s="14">
        <f>$B$9*D5</f>
        <v>1200</v>
      </c>
      <c r="E10" s="14">
        <f t="shared" ref="E10" si="0">$B$9*E5</f>
        <v>2800</v>
      </c>
      <c r="F10" s="13">
        <f>SUM(B10:E10)</f>
        <v>0</v>
      </c>
    </row>
    <row r="11" spans="1:6" x14ac:dyDescent="0.3">
      <c r="A11" s="6" t="s">
        <v>2</v>
      </c>
      <c r="B11" s="7">
        <v>0</v>
      </c>
      <c r="C11" s="7">
        <f>-(C9+C10)</f>
        <v>-2000</v>
      </c>
      <c r="D11" s="14">
        <f>$C$9*D6</f>
        <v>1200</v>
      </c>
      <c r="E11" s="14">
        <f t="shared" ref="E11" si="1">$C$9*E6</f>
        <v>800</v>
      </c>
      <c r="F11" s="13">
        <f>SUM(B11:E11)</f>
        <v>0</v>
      </c>
    </row>
    <row r="12" spans="1:6" x14ac:dyDescent="0.3">
      <c r="A12" s="16" t="s">
        <v>7</v>
      </c>
      <c r="B12" s="7">
        <f>B9+B10+B11</f>
        <v>0</v>
      </c>
      <c r="C12" s="7">
        <f t="shared" ref="C12:E12" si="2">C9+C10+C11</f>
        <v>0</v>
      </c>
      <c r="D12" s="17">
        <f t="shared" si="2"/>
        <v>12400</v>
      </c>
      <c r="E12" s="17">
        <f t="shared" si="2"/>
        <v>11600</v>
      </c>
      <c r="F12" s="8">
        <f>SUM(B12:E12)</f>
        <v>24000</v>
      </c>
    </row>
    <row r="13" spans="1:6" x14ac:dyDescent="0.3">
      <c r="A13" s="18"/>
      <c r="B13" s="19"/>
      <c r="C13" s="19"/>
      <c r="D13" s="19"/>
      <c r="E13" s="19"/>
      <c r="F13" s="15"/>
    </row>
    <row r="14" spans="1:6" x14ac:dyDescent="0.3">
      <c r="A14" s="18"/>
      <c r="B14" s="19"/>
      <c r="C14" s="19"/>
      <c r="D14" s="19"/>
      <c r="E14" s="19"/>
      <c r="F14" s="15"/>
    </row>
    <row r="16" spans="1:6" x14ac:dyDescent="0.3">
      <c r="A16" s="1" t="s">
        <v>8</v>
      </c>
      <c r="B16" s="1"/>
      <c r="C16" s="1"/>
      <c r="D16" s="1"/>
      <c r="E16" s="1"/>
      <c r="F16" s="1"/>
    </row>
    <row r="17" spans="1:6" x14ac:dyDescent="0.3">
      <c r="A17" s="2"/>
      <c r="B17" s="2" t="s">
        <v>1</v>
      </c>
      <c r="C17" s="2" t="s">
        <v>2</v>
      </c>
      <c r="D17" s="3" t="s">
        <v>9</v>
      </c>
      <c r="E17" s="3" t="s">
        <v>3</v>
      </c>
      <c r="F17" s="4" t="s">
        <v>4</v>
      </c>
    </row>
    <row r="18" spans="1:6" x14ac:dyDescent="0.3">
      <c r="A18" s="6" t="s">
        <v>5</v>
      </c>
      <c r="B18" s="7">
        <v>4000</v>
      </c>
      <c r="C18" s="7">
        <v>2000</v>
      </c>
      <c r="D18" s="7">
        <v>10000</v>
      </c>
      <c r="E18" s="7">
        <v>8000</v>
      </c>
      <c r="F18" s="8">
        <f>SUM(B18:E18)</f>
        <v>24000</v>
      </c>
    </row>
    <row r="19" spans="1:6" x14ac:dyDescent="0.3">
      <c r="A19" s="9" t="s">
        <v>1</v>
      </c>
      <c r="B19" s="10"/>
      <c r="C19" s="10"/>
      <c r="D19" s="10">
        <v>0.3</v>
      </c>
      <c r="E19" s="10">
        <v>0.7</v>
      </c>
    </row>
    <row r="20" spans="1:6" x14ac:dyDescent="0.3">
      <c r="A20" s="21" t="s">
        <v>2</v>
      </c>
      <c r="B20" s="22">
        <v>0.1</v>
      </c>
      <c r="C20" s="21"/>
      <c r="D20" s="22">
        <v>0.5</v>
      </c>
      <c r="E20" s="22">
        <v>0.4</v>
      </c>
    </row>
    <row r="22" spans="1:6" x14ac:dyDescent="0.3">
      <c r="B22" s="2" t="s">
        <v>1</v>
      </c>
      <c r="C22" s="2" t="s">
        <v>2</v>
      </c>
      <c r="D22" s="3" t="s">
        <v>9</v>
      </c>
      <c r="E22" s="3" t="s">
        <v>3</v>
      </c>
      <c r="F22" s="11" t="s">
        <v>4</v>
      </c>
    </row>
    <row r="23" spans="1:6" x14ac:dyDescent="0.3">
      <c r="A23" s="6" t="s">
        <v>5</v>
      </c>
      <c r="B23" s="7">
        <v>4000</v>
      </c>
      <c r="C23" s="7">
        <v>2000</v>
      </c>
      <c r="D23" s="7">
        <v>10000</v>
      </c>
      <c r="E23" s="7">
        <v>8000</v>
      </c>
      <c r="F23" s="13">
        <f>SUM(B23:E23)</f>
        <v>24000</v>
      </c>
    </row>
    <row r="24" spans="1:6" x14ac:dyDescent="0.3">
      <c r="A24" s="6" t="s">
        <v>2</v>
      </c>
      <c r="B24" s="7">
        <f>+-C24*0.1</f>
        <v>200</v>
      </c>
      <c r="C24" s="7">
        <f>-(C23+C25)</f>
        <v>-2000</v>
      </c>
      <c r="D24" s="7">
        <f>-C24*D20</f>
        <v>1000</v>
      </c>
      <c r="E24" s="7">
        <f>-C24*E20</f>
        <v>800</v>
      </c>
      <c r="F24" s="13"/>
    </row>
    <row r="25" spans="1:6" x14ac:dyDescent="0.3">
      <c r="A25" s="6" t="s">
        <v>1</v>
      </c>
      <c r="B25" s="7">
        <f>+-(B23+B24)</f>
        <v>-4200</v>
      </c>
      <c r="C25" s="7">
        <v>0</v>
      </c>
      <c r="D25" s="14">
        <f>-B25*D19</f>
        <v>1260</v>
      </c>
      <c r="E25" s="14">
        <f>-B25*E19</f>
        <v>2940</v>
      </c>
      <c r="F25" s="13">
        <f>SUM(B25:E25)</f>
        <v>0</v>
      </c>
    </row>
    <row r="26" spans="1:6" x14ac:dyDescent="0.3">
      <c r="A26" s="16" t="s">
        <v>7</v>
      </c>
      <c r="B26" s="7">
        <f>B23+B25+B24</f>
        <v>0</v>
      </c>
      <c r="C26" s="7">
        <f>C23+C25+C24</f>
        <v>0</v>
      </c>
      <c r="D26" s="17">
        <f>SUM(D23:D25)</f>
        <v>12260</v>
      </c>
      <c r="E26" s="17">
        <f>SUM(E23:E25)</f>
        <v>11740</v>
      </c>
      <c r="F26" s="8">
        <f>SUM(B26:E26)</f>
        <v>24000</v>
      </c>
    </row>
    <row r="27" spans="1:6" x14ac:dyDescent="0.3">
      <c r="A27" s="18"/>
      <c r="B27" s="19"/>
      <c r="C27" s="19"/>
      <c r="D27" s="19"/>
      <c r="E27" s="19"/>
      <c r="F27" s="15"/>
    </row>
    <row r="28" spans="1:6" x14ac:dyDescent="0.3">
      <c r="A28" s="18"/>
      <c r="B28" s="19"/>
      <c r="C28" s="19"/>
      <c r="D28" s="19"/>
      <c r="E28" s="19"/>
      <c r="F28" s="15"/>
    </row>
    <row r="29" spans="1:6" x14ac:dyDescent="0.3">
      <c r="A29" s="1" t="s">
        <v>10</v>
      </c>
      <c r="B29" s="1"/>
      <c r="C29" s="1"/>
      <c r="D29" s="1"/>
      <c r="E29" s="1"/>
      <c r="F29" s="1"/>
    </row>
    <row r="30" spans="1:6" x14ac:dyDescent="0.3">
      <c r="A30" s="2"/>
      <c r="B30" s="2" t="s">
        <v>1</v>
      </c>
      <c r="C30" s="2" t="s">
        <v>2</v>
      </c>
      <c r="D30" s="3" t="s">
        <v>9</v>
      </c>
      <c r="E30" s="3" t="s">
        <v>3</v>
      </c>
      <c r="F30" s="4" t="s">
        <v>4</v>
      </c>
    </row>
    <row r="31" spans="1:6" x14ac:dyDescent="0.3">
      <c r="A31" s="6" t="s">
        <v>5</v>
      </c>
      <c r="B31" s="7">
        <v>4000</v>
      </c>
      <c r="C31" s="7">
        <v>2000</v>
      </c>
      <c r="D31" s="7">
        <v>10000</v>
      </c>
      <c r="E31" s="7">
        <v>8000</v>
      </c>
      <c r="F31" s="8">
        <f>SUM(B31:E31)</f>
        <v>24000</v>
      </c>
    </row>
    <row r="32" spans="1:6" x14ac:dyDescent="0.3">
      <c r="A32" s="9" t="s">
        <v>1</v>
      </c>
      <c r="B32" s="23"/>
      <c r="C32" s="23">
        <v>0.3</v>
      </c>
      <c r="D32" s="23">
        <v>0.2</v>
      </c>
      <c r="E32" s="23">
        <v>0.5</v>
      </c>
    </row>
    <row r="33" spans="1:6" x14ac:dyDescent="0.3">
      <c r="A33" s="9" t="s">
        <v>2</v>
      </c>
      <c r="B33" s="23">
        <v>0.1</v>
      </c>
      <c r="C33" s="9"/>
      <c r="D33" s="23">
        <v>0.5</v>
      </c>
      <c r="E33" s="23">
        <v>0.4</v>
      </c>
    </row>
    <row r="34" spans="1:6" x14ac:dyDescent="0.3">
      <c r="A34" s="18"/>
      <c r="B34" s="19"/>
      <c r="C34" s="19"/>
      <c r="D34" s="19"/>
      <c r="E34" s="19"/>
      <c r="F34" s="15"/>
    </row>
    <row r="37" spans="1:6" x14ac:dyDescent="0.3">
      <c r="B37" s="20" t="s">
        <v>12</v>
      </c>
    </row>
    <row r="38" spans="1:6" x14ac:dyDescent="0.3">
      <c r="B38" s="20" t="s">
        <v>11</v>
      </c>
    </row>
    <row r="44" spans="1:6" x14ac:dyDescent="0.3">
      <c r="B44" s="2" t="s">
        <v>1</v>
      </c>
      <c r="C44" s="2" t="s">
        <v>2</v>
      </c>
      <c r="D44" s="3" t="s">
        <v>9</v>
      </c>
      <c r="E44" s="3" t="s">
        <v>3</v>
      </c>
      <c r="F44" s="11" t="s">
        <v>4</v>
      </c>
    </row>
    <row r="45" spans="1:6" x14ac:dyDescent="0.3">
      <c r="A45" s="6" t="s">
        <v>5</v>
      </c>
      <c r="B45" s="24">
        <v>4000</v>
      </c>
      <c r="C45" s="24">
        <v>2000</v>
      </c>
      <c r="D45" s="24">
        <v>10000</v>
      </c>
      <c r="E45" s="24">
        <v>8000</v>
      </c>
      <c r="F45" s="25">
        <f>SUM(B45:E45)</f>
        <v>24000</v>
      </c>
    </row>
    <row r="46" spans="1:6" x14ac:dyDescent="0.3">
      <c r="A46" s="6" t="s">
        <v>2</v>
      </c>
      <c r="B46" s="24">
        <f>+-C46*0.1</f>
        <v>329.89699999999999</v>
      </c>
      <c r="C46" s="29">
        <v>-3298.97</v>
      </c>
      <c r="D46" s="24">
        <f>-C46*0.5</f>
        <v>1649.4849999999999</v>
      </c>
      <c r="E46" s="24">
        <f>-C46*0.4</f>
        <v>1319.588</v>
      </c>
      <c r="F46" s="25"/>
    </row>
    <row r="47" spans="1:6" x14ac:dyDescent="0.3">
      <c r="A47" s="6" t="s">
        <v>1</v>
      </c>
      <c r="B47" s="29">
        <v>-4329.8999999999996</v>
      </c>
      <c r="C47" s="24">
        <f>0.3*-B47</f>
        <v>1298.9699999999998</v>
      </c>
      <c r="D47" s="26">
        <f>-B47*0.2</f>
        <v>865.98</v>
      </c>
      <c r="E47" s="26">
        <f>-B47*0.5</f>
        <v>2164.9499999999998</v>
      </c>
      <c r="F47" s="25">
        <f>SUM(B47:E47)</f>
        <v>0</v>
      </c>
    </row>
    <row r="48" spans="1:6" x14ac:dyDescent="0.3">
      <c r="A48" s="16" t="s">
        <v>7</v>
      </c>
      <c r="B48" s="24">
        <f>B45+B47+B46</f>
        <v>-2.9999999996448423E-3</v>
      </c>
      <c r="C48" s="24">
        <f>C45+C47+C46</f>
        <v>0</v>
      </c>
      <c r="D48" s="27">
        <f>SUM(D45:D47)</f>
        <v>12515.465</v>
      </c>
      <c r="E48" s="27">
        <f>SUM(E45:E47)</f>
        <v>11484.538</v>
      </c>
      <c r="F48" s="28">
        <f>SUM(B48:E48)</f>
        <v>24000</v>
      </c>
    </row>
    <row r="49" spans="1:6" x14ac:dyDescent="0.3">
      <c r="A49" s="18"/>
      <c r="B49" s="19"/>
      <c r="C49" s="19"/>
      <c r="D49" s="19"/>
      <c r="E49" s="19"/>
      <c r="F49" s="15"/>
    </row>
  </sheetData>
  <mergeCells count="3">
    <mergeCell ref="A2:F2"/>
    <mergeCell ref="A16:F16"/>
    <mergeCell ref="A29:F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93E0D739-EC95-48D5-9368-17C470064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58B134-957A-445D-9D35-BDAD5D1DDC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02D12C-9946-4776-8D29-8ABEE578B4B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1b6f2b70-d5a1-4544-a145-5b4293f13656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Noel</dc:creator>
  <cp:lastModifiedBy>Eric Noel</cp:lastModifiedBy>
  <dcterms:created xsi:type="dcterms:W3CDTF">2025-04-11T14:11:36Z</dcterms:created>
  <dcterms:modified xsi:type="dcterms:W3CDTF">2025-04-11T14:34:51Z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