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oel\OneDrive\Enseignement\IUT BRETIGNY GEA\M32F05 - M32M05 FA - FI\Méthode ABC\"/>
    </mc:Choice>
  </mc:AlternateContent>
  <bookViews>
    <workbookView xWindow="360" yWindow="390" windowWidth="28275" windowHeight="12315"/>
  </bookViews>
  <sheets>
    <sheet name="Exercice 1" sheetId="2" r:id="rId1"/>
  </sheets>
  <calcPr calcId="152511"/>
</workbook>
</file>

<file path=xl/calcChain.xml><?xml version="1.0" encoding="utf-8"?>
<calcChain xmlns="http://schemas.openxmlformats.org/spreadsheetml/2006/main">
  <c r="E20" i="2" l="1"/>
  <c r="E22" i="2" s="1"/>
  <c r="E8" i="2"/>
  <c r="E9" i="2" s="1"/>
  <c r="B8" i="2"/>
  <c r="B9" i="2" s="1"/>
  <c r="B7" i="2"/>
  <c r="E6" i="2"/>
  <c r="G6" i="2" s="1"/>
  <c r="B6" i="2"/>
  <c r="B20" i="2" s="1"/>
  <c r="E7" i="2" l="1"/>
  <c r="C7" i="2" s="1"/>
  <c r="B22" i="2"/>
  <c r="D20" i="2"/>
  <c r="B23" i="2"/>
  <c r="B24" i="2" s="1"/>
  <c r="D24" i="2" s="1"/>
  <c r="D9" i="2"/>
  <c r="B10" i="2"/>
  <c r="D6" i="2"/>
  <c r="E21" i="2"/>
  <c r="B21" i="2"/>
  <c r="C21" i="2" s="1"/>
  <c r="F21" i="2" s="1"/>
  <c r="G21" i="2" s="1"/>
  <c r="E23" i="2"/>
  <c r="E24" i="2" s="1"/>
  <c r="E25" i="2" s="1"/>
  <c r="G20" i="2"/>
  <c r="E10" i="2"/>
  <c r="G9" i="2"/>
  <c r="D7" i="2" l="1"/>
  <c r="F7" i="2"/>
  <c r="G24" i="2"/>
  <c r="D8" i="2"/>
  <c r="C8" i="2" s="1"/>
  <c r="G7" i="2"/>
  <c r="G8" i="2" s="1"/>
  <c r="F8" i="2" s="1"/>
  <c r="D21" i="2"/>
  <c r="C22" i="2"/>
  <c r="F22" i="2" s="1"/>
  <c r="G22" i="2" s="1"/>
  <c r="G23" i="2" s="1"/>
  <c r="F23" i="2" s="1"/>
  <c r="B25" i="2"/>
  <c r="D10" i="2" l="1"/>
  <c r="C10" i="2" s="1"/>
  <c r="G10" i="2"/>
  <c r="D22" i="2"/>
  <c r="D23" i="2" s="1"/>
  <c r="G25" i="2"/>
  <c r="F25" i="2" l="1"/>
  <c r="F10" i="2"/>
  <c r="H10" i="2"/>
  <c r="D25" i="2"/>
  <c r="C25" i="2" s="1"/>
  <c r="C23" i="2"/>
  <c r="H25" i="2" l="1"/>
</calcChain>
</file>

<file path=xl/comments1.xml><?xml version="1.0" encoding="utf-8"?>
<comments xmlns="http://schemas.openxmlformats.org/spreadsheetml/2006/main">
  <authors>
    <author>NOEL Eric</author>
  </authors>
  <commentList>
    <comment ref="B7" authorId="0" shapeId="0">
      <text>
        <r>
          <rPr>
            <sz val="9"/>
            <color indexed="81"/>
            <rFont val="Tahoma"/>
            <family val="2"/>
          </rPr>
          <t xml:space="preserve">1200 * 6 = 7200 mn
7200 mn = 120 h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30mn * 900 = 27000mn</t>
        </r>
        <r>
          <rPr>
            <sz val="9"/>
            <color indexed="81"/>
            <rFont val="Tahoma"/>
            <family val="2"/>
          </rPr>
          <t xml:space="preserve">
27000 / 60 =&gt; 450 h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1200 * 10 / 60 = 200 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900 * 2 / 60 = 30h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<sst xmlns="http://schemas.openxmlformats.org/spreadsheetml/2006/main" count="30" uniqueCount="13">
  <si>
    <t>Q</t>
  </si>
  <si>
    <t>PU</t>
  </si>
  <si>
    <t>M</t>
  </si>
  <si>
    <t>COUT DE REVIENT</t>
  </si>
  <si>
    <t>X</t>
  </si>
  <si>
    <t>Y</t>
  </si>
  <si>
    <t>Matières 1ère</t>
  </si>
  <si>
    <t>Production</t>
  </si>
  <si>
    <t>Charges indirectes</t>
  </si>
  <si>
    <t>CA</t>
  </si>
  <si>
    <t>RAN</t>
  </si>
  <si>
    <t>Activité manuelle</t>
  </si>
  <si>
    <t>Activité automatisée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</si>
</sst>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2" borderId="1" xfId="0" applyFill="1" applyBorder="1"/>
    <xf numFmtId="44" fontId="0" fillId="2" borderId="1" xfId="1" applyFont="1" applyFill="1" applyBorder="1"/>
    <xf numFmtId="44" fontId="0" fillId="2" borderId="0" xfId="0" applyNumberFormat="1" applyFill="1"/>
    <xf numFmtId="0" fontId="2" fillId="0" borderId="1" xfId="0" applyFont="1" applyBorder="1"/>
    <xf numFmtId="44" fontId="2" fillId="0" borderId="1" xfId="1" applyFont="1" applyBorder="1"/>
    <xf numFmtId="0" fontId="0" fillId="0" borderId="1" xfId="0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1183640</xdr:colOff>
      <xdr:row>13</xdr:row>
      <xdr:rowOff>152400</xdr:rowOff>
    </xdr:from>
    <xdr:to>
      <xdr:col>3</xdr:col>
      <xdr:colOff>863600</xdr:colOff>
      <xdr:row>15</xdr:row>
      <xdr:rowOff>81280</xdr:rowOff>
    </xdr:to>
    <xdr:sp macro="" textlink="">
      <xdr:nvSpPr>
        <xdr:cNvPr id="2" name="ZoneTexte 1"/>
        <xdr:cNvSpPr txBox="1"/>
      </xdr:nvSpPr>
      <xdr:spPr>
        <a:xfrm>
          <a:off x="1183640" y="2529840"/>
          <a:ext cx="2631440" cy="29464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bg1"/>
              </a:solidFill>
            </a:rPr>
            <a:t>171000€ / (120 + 450) = 300€ / heure</a:t>
          </a: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6</xdr:col>
      <xdr:colOff>502920</xdr:colOff>
      <xdr:row>31</xdr:row>
      <xdr:rowOff>111760</xdr:rowOff>
    </xdr:to>
    <xdr:sp macro="" textlink="">
      <xdr:nvSpPr>
        <xdr:cNvPr id="3" name="ZoneTexte 2"/>
        <xdr:cNvSpPr txBox="1"/>
      </xdr:nvSpPr>
      <xdr:spPr>
        <a:xfrm>
          <a:off x="2951480" y="6217920"/>
          <a:ext cx="2971800" cy="29464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105000/ (200 + 30) = 456,52€ / heure machine</a:t>
          </a:r>
        </a:p>
      </xdr:txBody>
    </xdr:sp>
    <xdr:clientData/>
  </xdr:twoCellAnchor>
  <xdr:twoCellAnchor>
    <xdr:from>
      <xdr:col>7</xdr:col>
      <xdr:colOff>604520</xdr:colOff>
      <xdr:row>15</xdr:row>
      <xdr:rowOff>96520</xdr:rowOff>
    </xdr:from>
    <xdr:to>
      <xdr:col>11</xdr:col>
      <xdr:colOff>101600</xdr:colOff>
      <xdr:row>17</xdr:row>
      <xdr:rowOff>172720</xdr:rowOff>
    </xdr:to>
    <xdr:sp macro="" textlink="">
      <xdr:nvSpPr>
        <xdr:cNvPr id="4" name="ZoneTexte 3"/>
        <xdr:cNvSpPr txBox="1"/>
      </xdr:nvSpPr>
      <xdr:spPr>
        <a:xfrm>
          <a:off x="6719570" y="2954020"/>
          <a:ext cx="254508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ACTIVITE MANUELLE</a:t>
          </a:r>
        </a:p>
        <a:p>
          <a:pPr algn="ctr"/>
          <a:r>
            <a:rPr lang="fr-FR" sz="1100"/>
            <a:t>66000 / (120+450) = 115,79€</a:t>
          </a:r>
        </a:p>
      </xdr:txBody>
    </xdr:sp>
    <xdr:clientData/>
  </xdr:twoCellAnchor>
  <xdr:twoCellAnchor>
    <xdr:from>
      <xdr:col>7</xdr:col>
      <xdr:colOff>599440</xdr:colOff>
      <xdr:row>19</xdr:row>
      <xdr:rowOff>96520</xdr:rowOff>
    </xdr:from>
    <xdr:to>
      <xdr:col>11</xdr:col>
      <xdr:colOff>196850</xdr:colOff>
      <xdr:row>21</xdr:row>
      <xdr:rowOff>172720</xdr:rowOff>
    </xdr:to>
    <xdr:sp macro="" textlink="">
      <xdr:nvSpPr>
        <xdr:cNvPr id="5" name="ZoneTexte 4"/>
        <xdr:cNvSpPr txBox="1"/>
      </xdr:nvSpPr>
      <xdr:spPr>
        <a:xfrm>
          <a:off x="6714490" y="3716020"/>
          <a:ext cx="264541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ACTIVITE AUTOMATISEE</a:t>
          </a:r>
        </a:p>
        <a:p>
          <a:pPr algn="ctr"/>
          <a:r>
            <a:rPr lang="fr-FR" sz="1100"/>
            <a:t>105000 / (200+30) = 456,52€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5"/>
  <sheetViews>
    <sheetView showGridLines="0" tabSelected="1" zoomScale="150" zoomScaleNormal="150" workbookViewId="0">
      <selection activeCell="M16" sqref="M16"/>
    </sheetView>
  </sheetViews>
  <sheetFormatPr baseColWidth="10" defaultRowHeight="15" x14ac:dyDescent="0.25"/>
  <cols>
    <col min="1" max="1" width="19.85546875" customWidth="1"/>
    <col min="3" max="3" width="11.5703125" bestFit="1" customWidth="1"/>
    <col min="4" max="4" width="12.85546875" bestFit="1" customWidth="1"/>
    <col min="6" max="6" width="11.5703125" bestFit="1" customWidth="1"/>
    <col min="7" max="7" width="12.85546875" bestFit="1" customWidth="1"/>
  </cols>
  <sheetData>
    <row r="1" spans="1:8" x14ac:dyDescent="0.25">
      <c r="A1" t="s">
        <v>7</v>
      </c>
      <c r="B1" t="s">
        <v>4</v>
      </c>
      <c r="C1">
        <v>1200</v>
      </c>
    </row>
    <row r="2" spans="1:8" x14ac:dyDescent="0.25">
      <c r="B2" t="s">
        <v>5</v>
      </c>
      <c r="C2">
        <v>900</v>
      </c>
    </row>
    <row r="4" spans="1:8" x14ac:dyDescent="0.25">
      <c r="B4" s="9" t="s">
        <v>4</v>
      </c>
      <c r="C4" s="9"/>
      <c r="D4" s="9"/>
      <c r="E4" s="9" t="s">
        <v>5</v>
      </c>
      <c r="F4" s="9"/>
      <c r="G4" s="9"/>
    </row>
    <row r="5" spans="1:8" x14ac:dyDescent="0.25">
      <c r="A5" s="2"/>
      <c r="B5" s="1" t="s">
        <v>0</v>
      </c>
      <c r="C5" s="1" t="s">
        <v>1</v>
      </c>
      <c r="D5" s="1" t="s">
        <v>2</v>
      </c>
      <c r="E5" s="1" t="s">
        <v>0</v>
      </c>
      <c r="F5" s="1" t="s">
        <v>1</v>
      </c>
      <c r="G5" s="1" t="s">
        <v>2</v>
      </c>
    </row>
    <row r="6" spans="1:8" x14ac:dyDescent="0.25">
      <c r="A6" s="4" t="s">
        <v>6</v>
      </c>
      <c r="B6" s="4">
        <f>+C1</f>
        <v>1200</v>
      </c>
      <c r="C6" s="5">
        <v>50</v>
      </c>
      <c r="D6" s="5">
        <f>B6*C6</f>
        <v>60000</v>
      </c>
      <c r="E6" s="4">
        <f>+C2</f>
        <v>900</v>
      </c>
      <c r="F6" s="5">
        <v>50</v>
      </c>
      <c r="G6" s="5">
        <f>E6*F6</f>
        <v>45000</v>
      </c>
    </row>
    <row r="7" spans="1:8" x14ac:dyDescent="0.25">
      <c r="A7" s="2" t="s">
        <v>8</v>
      </c>
      <c r="B7" s="2">
        <f>6/60*C1</f>
        <v>120</v>
      </c>
      <c r="C7" s="3">
        <f>171000/(B7+E7)</f>
        <v>300</v>
      </c>
      <c r="D7" s="3">
        <f>B7*C7</f>
        <v>36000</v>
      </c>
      <c r="E7" s="2">
        <f>E6*30/60</f>
        <v>450</v>
      </c>
      <c r="F7" s="3">
        <f>C7</f>
        <v>300</v>
      </c>
      <c r="G7" s="3">
        <f>E7*F7</f>
        <v>135000</v>
      </c>
    </row>
    <row r="8" spans="1:8" x14ac:dyDescent="0.25">
      <c r="A8" s="2" t="s">
        <v>3</v>
      </c>
      <c r="B8" s="2">
        <f>C1</f>
        <v>1200</v>
      </c>
      <c r="C8" s="3">
        <f>D8/B8</f>
        <v>80</v>
      </c>
      <c r="D8" s="3">
        <f>D6+D7</f>
        <v>96000</v>
      </c>
      <c r="E8" s="2">
        <f>C2</f>
        <v>900</v>
      </c>
      <c r="F8" s="3">
        <f>G8/E8</f>
        <v>200</v>
      </c>
      <c r="G8" s="3">
        <f>G6+G7</f>
        <v>180000</v>
      </c>
    </row>
    <row r="9" spans="1:8" x14ac:dyDescent="0.25">
      <c r="A9" s="2" t="s">
        <v>9</v>
      </c>
      <c r="B9" s="2">
        <f>B8</f>
        <v>1200</v>
      </c>
      <c r="C9" s="3">
        <v>105</v>
      </c>
      <c r="D9" s="3">
        <f>B9*C9</f>
        <v>126000</v>
      </c>
      <c r="E9" s="2">
        <f>E8</f>
        <v>900</v>
      </c>
      <c r="F9" s="3">
        <v>172</v>
      </c>
      <c r="G9" s="3">
        <f>E9*F9</f>
        <v>154800</v>
      </c>
    </row>
    <row r="10" spans="1:8" x14ac:dyDescent="0.25">
      <c r="A10" s="2" t="s">
        <v>10</v>
      </c>
      <c r="B10" s="2">
        <f>B9</f>
        <v>1200</v>
      </c>
      <c r="C10" s="3">
        <f>D10/B10</f>
        <v>25</v>
      </c>
      <c r="D10" s="3">
        <f>D9-D8</f>
        <v>30000</v>
      </c>
      <c r="E10" s="2">
        <f>E9</f>
        <v>900</v>
      </c>
      <c r="F10" s="3">
        <f>G10/E10</f>
        <v>-28</v>
      </c>
      <c r="G10" s="3">
        <f>G9-G8</f>
        <v>-25200</v>
      </c>
      <c r="H10" s="6">
        <f>G10+D10</f>
        <v>4800</v>
      </c>
    </row>
    <row r="18" spans="1:8" x14ac:dyDescent="0.25">
      <c r="B18" s="9" t="s">
        <v>4</v>
      </c>
      <c r="C18" s="9"/>
      <c r="D18" s="9"/>
      <c r="E18" s="9" t="s">
        <v>5</v>
      </c>
      <c r="F18" s="9"/>
      <c r="G18" s="9"/>
    </row>
    <row r="19" spans="1:8" x14ac:dyDescent="0.25">
      <c r="A19" s="2"/>
      <c r="B19" s="1" t="s">
        <v>0</v>
      </c>
      <c r="C19" s="1" t="s">
        <v>1</v>
      </c>
      <c r="D19" s="1" t="s">
        <v>2</v>
      </c>
      <c r="E19" s="1" t="s">
        <v>0</v>
      </c>
      <c r="F19" s="1" t="s">
        <v>1</v>
      </c>
      <c r="G19" s="1" t="s">
        <v>2</v>
      </c>
    </row>
    <row r="20" spans="1:8" x14ac:dyDescent="0.25">
      <c r="A20" s="2" t="s">
        <v>6</v>
      </c>
      <c r="B20" s="2">
        <f>B6</f>
        <v>1200</v>
      </c>
      <c r="C20" s="3">
        <v>50</v>
      </c>
      <c r="D20" s="3">
        <f>B20*C20</f>
        <v>60000</v>
      </c>
      <c r="E20" s="2">
        <f>E6</f>
        <v>900</v>
      </c>
      <c r="F20" s="3">
        <v>50</v>
      </c>
      <c r="G20" s="3">
        <f>E20*F20</f>
        <v>45000</v>
      </c>
    </row>
    <row r="21" spans="1:8" x14ac:dyDescent="0.25">
      <c r="A21" s="2" t="s">
        <v>11</v>
      </c>
      <c r="B21" s="7">
        <f>B7</f>
        <v>120</v>
      </c>
      <c r="C21" s="8">
        <f>66000/(B21+E21)</f>
        <v>115.78947368421052</v>
      </c>
      <c r="D21" s="8">
        <f>B21*C21</f>
        <v>13894.736842105263</v>
      </c>
      <c r="E21" s="7">
        <f>E7</f>
        <v>450</v>
      </c>
      <c r="F21" s="8">
        <f>C21</f>
        <v>115.78947368421052</v>
      </c>
      <c r="G21" s="8">
        <f>E21*F21</f>
        <v>52105.263157894733</v>
      </c>
    </row>
    <row r="22" spans="1:8" x14ac:dyDescent="0.25">
      <c r="A22" s="2" t="s">
        <v>12</v>
      </c>
      <c r="B22" s="7">
        <f>B20*10/60</f>
        <v>200</v>
      </c>
      <c r="C22" s="8">
        <f>105000/(B22+E22)</f>
        <v>456.52173913043481</v>
      </c>
      <c r="D22" s="8">
        <f>B22*C22</f>
        <v>91304.34782608696</v>
      </c>
      <c r="E22" s="7">
        <f>2/60*E20</f>
        <v>30</v>
      </c>
      <c r="F22" s="8">
        <f>C22</f>
        <v>456.52173913043481</v>
      </c>
      <c r="G22" s="8">
        <f>E22*F22</f>
        <v>13695.652173913044</v>
      </c>
    </row>
    <row r="23" spans="1:8" x14ac:dyDescent="0.25">
      <c r="A23" s="2" t="s">
        <v>3</v>
      </c>
      <c r="B23" s="7">
        <f>B20</f>
        <v>1200</v>
      </c>
      <c r="C23" s="8">
        <f>D23/B23</f>
        <v>137.66590389016019</v>
      </c>
      <c r="D23" s="8">
        <f>SUM(D20:D22)</f>
        <v>165199.08466819223</v>
      </c>
      <c r="E23" s="7">
        <f>E20</f>
        <v>900</v>
      </c>
      <c r="F23" s="8">
        <f>G23/E23</f>
        <v>123.11212814645309</v>
      </c>
      <c r="G23" s="8">
        <f>SUM(G20:G22)</f>
        <v>110800.91533180777</v>
      </c>
    </row>
    <row r="24" spans="1:8" x14ac:dyDescent="0.25">
      <c r="A24" s="2" t="s">
        <v>9</v>
      </c>
      <c r="B24" s="2">
        <f>B23</f>
        <v>1200</v>
      </c>
      <c r="C24" s="3">
        <v>105</v>
      </c>
      <c r="D24" s="3">
        <f>B24*C24</f>
        <v>126000</v>
      </c>
      <c r="E24" s="2">
        <f>E23</f>
        <v>900</v>
      </c>
      <c r="F24" s="3">
        <v>172</v>
      </c>
      <c r="G24" s="3">
        <f>E24*F24</f>
        <v>154800</v>
      </c>
    </row>
    <row r="25" spans="1:8" x14ac:dyDescent="0.25">
      <c r="A25" s="2" t="s">
        <v>10</v>
      </c>
      <c r="B25" s="2">
        <f>B24</f>
        <v>1200</v>
      </c>
      <c r="C25" s="5">
        <f>D25/B25</f>
        <v>-32.665903890160187</v>
      </c>
      <c r="D25" s="3">
        <f>D24-D23</f>
        <v>-39199.084668192227</v>
      </c>
      <c r="E25" s="2">
        <f>E24</f>
        <v>900</v>
      </c>
      <c r="F25" s="5">
        <f>G25/E25</f>
        <v>48.887871853546919</v>
      </c>
      <c r="G25" s="3">
        <f>G24-G23</f>
        <v>43999.084668192227</v>
      </c>
      <c r="H25" s="6">
        <f>G25+D25</f>
        <v>4800</v>
      </c>
    </row>
  </sheetData>
  <mergeCells count="4">
    <mergeCell ref="E4:G4"/>
    <mergeCell ref="B4:D4"/>
    <mergeCell ref="B18:D18"/>
    <mergeCell ref="E18:G18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Exercice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NOEL Eric</cp:lastModifiedBy>
  <dcterms:created xsi:type="dcterms:W3CDTF">2018-06-08T06:24:04Z</dcterms:created>
  <dcterms:modified xsi:type="dcterms:W3CDTF">2020-08-05T09:47:18Z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e5f01b5f-9e63-41a3-871a-6cb2f979cff3</vt:lpwstr>
  </property>
</Properties>
</file>