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M2205/Thème 2 - Le coût complet/Chapitre 1 Coût complet/"/>
    </mc:Choice>
  </mc:AlternateContent>
  <xr:revisionPtr revIDLastSave="2" documentId="8_{035EF38B-052C-4586-AEBE-224777C1637D}" xr6:coauthVersionLast="36" xr6:coauthVersionMax="36" xr10:uidLastSave="{2D0E52F3-C694-4E7A-BBCF-85411CF7D27E}"/>
  <bookViews>
    <workbookView xWindow="0" yWindow="0" windowWidth="28665" windowHeight="12030" xr2:uid="{00000000-000D-0000-FFFF-FFFF00000000}"/>
  </bookViews>
  <sheets>
    <sheet name="Corrigé Ex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B28" i="1" l="1"/>
  <c r="A28" i="1"/>
  <c r="D27" i="1"/>
  <c r="B20" i="1"/>
  <c r="D20" i="1" s="1"/>
  <c r="D13" i="1"/>
  <c r="B12" i="1"/>
  <c r="D12" i="1" s="1"/>
  <c r="D7" i="1"/>
  <c r="D11" i="1" s="1"/>
  <c r="C6" i="1"/>
  <c r="C5" i="1"/>
  <c r="D18" i="1" l="1"/>
  <c r="D22" i="1" l="1"/>
  <c r="C22" i="1" s="1"/>
  <c r="C18" i="1"/>
  <c r="C28" i="1" l="1"/>
  <c r="D28" i="1"/>
  <c r="D29" i="1" s="1"/>
  <c r="C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2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50000 * 3mn = 150 000mn
150 000 / 60 =&gt; 2500 heures</t>
        </r>
      </text>
    </comment>
    <comment ref="B13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>50000 / 10000 = 5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20" authorId="0" shapeId="0" xr:uid="{00000000-0006-0000-0000-000003000000}">
      <text>
        <r>
          <rPr>
            <b/>
            <sz val="18"/>
            <color indexed="81"/>
            <rFont val="Tahoma"/>
            <family val="2"/>
          </rPr>
          <t>50000 * 4€ = 200 000€</t>
        </r>
        <r>
          <rPr>
            <sz val="1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<sst xmlns="http://schemas.openxmlformats.org/spreadsheetml/2006/main" count="30" uniqueCount="18">
  <si>
    <t>COUT D'APPROVISIONNEMENT</t>
  </si>
  <si>
    <t>Q</t>
  </si>
  <si>
    <t>PU</t>
  </si>
  <si>
    <t>M</t>
  </si>
  <si>
    <t>Composant</t>
  </si>
  <si>
    <t>Plastique</t>
  </si>
  <si>
    <t>TOTAL</t>
  </si>
  <si>
    <t>COUT DE PRODUCTION</t>
  </si>
  <si>
    <t>Coût d'approvisionnement</t>
  </si>
  <si>
    <t>COUT DE REVIENT</t>
  </si>
  <si>
    <t>Coût de production</t>
  </si>
  <si>
    <t>Charges de distribution</t>
  </si>
  <si>
    <t>Commission</t>
  </si>
  <si>
    <t>Charges d'administration</t>
  </si>
  <si>
    <t>RESULTAT ANALYTIQUE</t>
  </si>
  <si>
    <t>CA</t>
  </si>
  <si>
    <t>MOD (50000*3/60) = 2500H</t>
  </si>
  <si>
    <t>Location du matériel (50000 / 10000)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</si>
</sst>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  <numFmt numFmtId="165" formatCode="#,##0.0000\ &quot;€&quot;;[Red]\-#,##0.0000\ &quot;€&quot;"/>
    <numFmt numFmtId="166" formatCode="_-* #,##0.0000\ &quot;€&quot;_-;\-* #,##0.00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indexed="81"/>
      <name val="Tahoma"/>
      <family val="2"/>
    </font>
    <font>
      <sz val="18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8" fontId="3" fillId="0" borderId="1" xfId="0" applyNumberFormat="1" applyFont="1" applyBorder="1" applyAlignment="1">
      <alignment vertical="center"/>
    </xf>
    <xf numFmtId="0" fontId="3" fillId="0" borderId="1" xfId="0" applyFont="1" applyBorder="1"/>
    <xf numFmtId="164" fontId="3" fillId="0" borderId="1" xfId="0" applyNumberFormat="1" applyFont="1" applyBorder="1"/>
    <xf numFmtId="44" fontId="3" fillId="0" borderId="1" xfId="1" applyFont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8" fontId="3" fillId="0" borderId="1" xfId="0" applyNumberFormat="1" applyFont="1" applyFill="1" applyBorder="1" applyAlignment="1">
      <alignment vertical="center"/>
    </xf>
    <xf numFmtId="9" fontId="3" fillId="0" borderId="1" xfId="0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/>
    <xf numFmtId="0" fontId="4" fillId="0" borderId="2" xfId="0" applyFont="1" applyFill="1" applyBorder="1" applyAlignment="1"/>
    <xf numFmtId="166" fontId="4" fillId="0" borderId="3" xfId="0" applyNumberFormat="1" applyFont="1" applyFill="1" applyBorder="1" applyAlignment="1"/>
    <xf numFmtId="44" fontId="4" fillId="0" borderId="1" xfId="0" applyNumberFormat="1" applyFont="1" applyFill="1" applyBorder="1"/>
    <xf numFmtId="44" fontId="4" fillId="2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8" fontId="4" fillId="3" borderId="1" xfId="0" applyNumberFormat="1" applyFont="1" applyFill="1" applyBorder="1" applyAlignment="1">
      <alignment vertical="center"/>
    </xf>
    <xf numFmtId="44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/>
    <xf numFmtId="44" fontId="4" fillId="3" borderId="1" xfId="0" applyNumberFormat="1" applyFont="1" applyFill="1" applyBorder="1"/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44" fontId="4" fillId="4" borderId="1" xfId="1" applyNumberFormat="1" applyFont="1" applyFill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8" fontId="3" fillId="4" borderId="1" xfId="0" applyNumberFormat="1" applyFont="1" applyFill="1" applyBorder="1" applyAlignment="1">
      <alignment vertical="center"/>
    </xf>
    <xf numFmtId="44" fontId="3" fillId="4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166" fontId="3" fillId="2" borderId="1" xfId="1" applyNumberFormat="1" applyFont="1" applyFill="1" applyBorder="1"/>
    <xf numFmtId="44" fontId="3" fillId="2" borderId="1" xfId="1" applyFont="1" applyFill="1" applyBorder="1"/>
    <xf numFmtId="0" fontId="3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0</xdr:row>
      <xdr:rowOff>257175</xdr:rowOff>
    </xdr:from>
    <xdr:to>
      <xdr:col>18</xdr:col>
      <xdr:colOff>571500</xdr:colOff>
      <xdr:row>35</xdr:row>
      <xdr:rowOff>276225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15200" y="257175"/>
          <a:ext cx="9791700" cy="10353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Exercice 1 </a:t>
          </a:r>
          <a:endParaRPr lang="fr-FR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20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Une entreprise fabrique des clés USB. Pour la production et les ventes du mois de Mars, les charges suivantes ont été constatées (Production mensuelle de clés : 50000 unités)</a:t>
          </a:r>
          <a:endParaRPr lang="fr-FR" sz="2000">
            <a:effectLst/>
          </a:endParaRPr>
        </a:p>
        <a:p>
          <a:r>
            <a:rPr lang="fr-F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 sz="2000">
            <a:effectLst/>
          </a:endParaRPr>
        </a:p>
        <a:p>
          <a:pPr lvl="0"/>
          <a:r>
            <a:rPr lang="fr-F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Achat de 100000 composants électroniques  (2 composants par clé)	: 54000€</a:t>
          </a:r>
        </a:p>
        <a:p>
          <a:pPr lvl="0"/>
          <a:r>
            <a:rPr lang="fr-F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Une clé nécessite 3mn de main d’œuvre		</a:t>
          </a:r>
        </a:p>
        <a:p>
          <a:pPr lvl="0"/>
          <a:r>
            <a:rPr lang="fr-F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Charges d’administrations						:  17200€</a:t>
          </a:r>
        </a:p>
        <a:p>
          <a:pPr lvl="0"/>
          <a:r>
            <a:rPr lang="fr-F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Coût horaire de la main d’œuvre					:  24€</a:t>
          </a:r>
        </a:p>
        <a:p>
          <a:pPr lvl="0"/>
          <a:r>
            <a:rPr lang="fr-F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Charges de distribution (hors commission)				:   8700€</a:t>
          </a:r>
        </a:p>
        <a:p>
          <a:pPr lvl="0"/>
          <a:r>
            <a:rPr lang="fr-F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Achat de 4000 Kg de plastique (une clé nécessite 80g de plastique)	:   3500€</a:t>
          </a:r>
        </a:p>
        <a:p>
          <a:pPr lvl="0"/>
          <a:r>
            <a:rPr lang="fr-F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Une clé USB est vendue 4€ HT</a:t>
          </a:r>
        </a:p>
        <a:p>
          <a:pPr lvl="0"/>
          <a:r>
            <a:rPr lang="fr-F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Coût de location mensuel d’un matériel 				: 1300€</a:t>
          </a:r>
        </a:p>
        <a:p>
          <a:pPr lvl="0"/>
          <a:r>
            <a:rPr lang="fr-F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 matériel permet de fabriquer 10000 clés par mois</a:t>
          </a:r>
        </a:p>
        <a:p>
          <a:pPr lvl="0"/>
          <a:r>
            <a:rPr lang="fr-F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Taux de commission des commerciaux				:   6% du CA HT</a:t>
          </a:r>
        </a:p>
        <a:p>
          <a:r>
            <a:rPr lang="fr-F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fr-FR" sz="20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Calculez le coût d’approvisionnement</a:t>
          </a:r>
          <a:endParaRPr lang="fr-FR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fr-FR" sz="20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Déterminez le coût de production total et pour une clé USB</a:t>
          </a:r>
          <a:endParaRPr lang="fr-FR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fr-FR" sz="20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Calculez le coût de revient total et d’une clé USB</a:t>
          </a:r>
          <a:endParaRPr lang="fr-FR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fr-FR" sz="20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Quel est le bénéfice généré sur la vente d’une clé ?</a:t>
          </a:r>
          <a:endParaRPr lang="fr-FR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 sz="2000">
            <a:effectLst/>
          </a:endParaRPr>
        </a:p>
        <a:p>
          <a:endParaRPr lang="fr-FR" sz="20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29"/>
  <sheetViews>
    <sheetView showGridLines="0" tabSelected="1" topLeftCell="A13" workbookViewId="0">
      <selection activeCell="A28" sqref="A28:D28"/>
    </sheetView>
  </sheetViews>
  <sheetFormatPr baseColWidth="10" defaultRowHeight="23.25" x14ac:dyDescent="0.35"/>
  <cols>
    <col min="1" max="1" width="44.42578125" style="1" customWidth="1"/>
    <col min="2" max="2" width="11.5703125" style="1" bestFit="1" customWidth="1"/>
    <col min="3" max="3" width="15.5703125" style="1" bestFit="1" customWidth="1"/>
    <col min="4" max="4" width="21.140625" style="1" bestFit="1" customWidth="1"/>
    <col min="5" max="5" width="11.42578125" style="1"/>
  </cols>
  <sheetData>
    <row r="3" spans="1:4" x14ac:dyDescent="0.35">
      <c r="A3" s="42" t="s">
        <v>0</v>
      </c>
      <c r="B3" s="42"/>
      <c r="C3" s="42"/>
      <c r="D3" s="42"/>
    </row>
    <row r="4" spans="1:4" x14ac:dyDescent="0.35">
      <c r="A4" s="2"/>
      <c r="B4" s="14" t="s">
        <v>1</v>
      </c>
      <c r="C4" s="14" t="s">
        <v>2</v>
      </c>
      <c r="D4" s="14" t="s">
        <v>3</v>
      </c>
    </row>
    <row r="5" spans="1:4" x14ac:dyDescent="0.35">
      <c r="A5" s="2" t="s">
        <v>4</v>
      </c>
      <c r="B5" s="3">
        <v>100000</v>
      </c>
      <c r="C5" s="4">
        <f>D5/B5</f>
        <v>0.54</v>
      </c>
      <c r="D5" s="4">
        <v>54000</v>
      </c>
    </row>
    <row r="6" spans="1:4" x14ac:dyDescent="0.35">
      <c r="A6" s="5" t="s">
        <v>5</v>
      </c>
      <c r="B6" s="5">
        <v>4000</v>
      </c>
      <c r="C6" s="6">
        <f>D6/B6</f>
        <v>0.875</v>
      </c>
      <c r="D6" s="7">
        <v>3500</v>
      </c>
    </row>
    <row r="7" spans="1:4" x14ac:dyDescent="0.35">
      <c r="A7" s="26" t="s">
        <v>6</v>
      </c>
      <c r="B7" s="43"/>
      <c r="C7" s="44"/>
      <c r="D7" s="27">
        <f>D6+D5</f>
        <v>57500</v>
      </c>
    </row>
    <row r="8" spans="1:4" x14ac:dyDescent="0.35">
      <c r="A8" s="12"/>
      <c r="B8" s="12"/>
      <c r="C8" s="12"/>
      <c r="D8" s="12"/>
    </row>
    <row r="9" spans="1:4" x14ac:dyDescent="0.35">
      <c r="A9" s="42" t="s">
        <v>7</v>
      </c>
      <c r="B9" s="42"/>
      <c r="C9" s="42"/>
      <c r="D9" s="42"/>
    </row>
    <row r="10" spans="1:4" x14ac:dyDescent="0.35">
      <c r="A10" s="2"/>
      <c r="B10" s="14" t="s">
        <v>1</v>
      </c>
      <c r="C10" s="14" t="s">
        <v>2</v>
      </c>
      <c r="D10" s="14" t="s">
        <v>3</v>
      </c>
    </row>
    <row r="11" spans="1:4" x14ac:dyDescent="0.35">
      <c r="A11" s="22" t="s">
        <v>8</v>
      </c>
      <c r="B11" s="23"/>
      <c r="C11" s="24"/>
      <c r="D11" s="25">
        <f>D7</f>
        <v>57500</v>
      </c>
    </row>
    <row r="12" spans="1:4" x14ac:dyDescent="0.35">
      <c r="A12" s="2" t="s">
        <v>16</v>
      </c>
      <c r="B12" s="3">
        <f>50000*3/60</f>
        <v>2500</v>
      </c>
      <c r="C12" s="4">
        <v>24</v>
      </c>
      <c r="D12" s="4">
        <f>C12*B12</f>
        <v>60000</v>
      </c>
    </row>
    <row r="13" spans="1:4" ht="69" customHeight="1" x14ac:dyDescent="0.35">
      <c r="A13" s="16" t="s">
        <v>17</v>
      </c>
      <c r="B13" s="3">
        <v>5</v>
      </c>
      <c r="C13" s="4">
        <v>1300</v>
      </c>
      <c r="D13" s="4">
        <f>B13*C13</f>
        <v>6500</v>
      </c>
    </row>
    <row r="14" spans="1:4" x14ac:dyDescent="0.35">
      <c r="A14" s="28" t="s">
        <v>7</v>
      </c>
      <c r="B14" s="29">
        <v>50000</v>
      </c>
      <c r="C14" s="30">
        <f>D14/B14</f>
        <v>2.48</v>
      </c>
      <c r="D14" s="31">
        <f>SUM(D11:D13)</f>
        <v>124000</v>
      </c>
    </row>
    <row r="15" spans="1:4" x14ac:dyDescent="0.35">
      <c r="A15" s="13"/>
      <c r="B15" s="13"/>
      <c r="C15" s="13"/>
      <c r="D15" s="13"/>
    </row>
    <row r="16" spans="1:4" x14ac:dyDescent="0.35">
      <c r="A16" s="45" t="s">
        <v>9</v>
      </c>
      <c r="B16" s="45"/>
      <c r="C16" s="45"/>
      <c r="D16" s="45"/>
    </row>
    <row r="17" spans="1:4" x14ac:dyDescent="0.35">
      <c r="A17" s="8"/>
      <c r="B17" s="15" t="s">
        <v>1</v>
      </c>
      <c r="C17" s="15" t="s">
        <v>2</v>
      </c>
      <c r="D17" s="15" t="s">
        <v>3</v>
      </c>
    </row>
    <row r="18" spans="1:4" x14ac:dyDescent="0.35">
      <c r="A18" s="32" t="s">
        <v>10</v>
      </c>
      <c r="B18" s="33">
        <v>50000</v>
      </c>
      <c r="C18" s="34">
        <f>D18/B18</f>
        <v>2.48</v>
      </c>
      <c r="D18" s="35">
        <f>D14</f>
        <v>124000</v>
      </c>
    </row>
    <row r="19" spans="1:4" x14ac:dyDescent="0.35">
      <c r="A19" s="8" t="s">
        <v>11</v>
      </c>
      <c r="B19" s="9"/>
      <c r="C19" s="10"/>
      <c r="D19" s="10">
        <v>8700</v>
      </c>
    </row>
    <row r="20" spans="1:4" x14ac:dyDescent="0.35">
      <c r="A20" s="8" t="s">
        <v>12</v>
      </c>
      <c r="B20" s="9">
        <f>50000*4</f>
        <v>200000</v>
      </c>
      <c r="C20" s="11">
        <v>0.06</v>
      </c>
      <c r="D20" s="10">
        <f>B20*C20</f>
        <v>12000</v>
      </c>
    </row>
    <row r="21" spans="1:4" x14ac:dyDescent="0.35">
      <c r="A21" s="8" t="s">
        <v>13</v>
      </c>
      <c r="B21" s="9"/>
      <c r="C21" s="10"/>
      <c r="D21" s="10">
        <v>17200</v>
      </c>
    </row>
    <row r="22" spans="1:4" x14ac:dyDescent="0.35">
      <c r="A22" s="36" t="s">
        <v>9</v>
      </c>
      <c r="B22" s="37">
        <v>50000</v>
      </c>
      <c r="C22" s="38">
        <f>+D22/B22</f>
        <v>3.238</v>
      </c>
      <c r="D22" s="21">
        <f>SUM(D18:D21)</f>
        <v>161900</v>
      </c>
    </row>
    <row r="23" spans="1:4" x14ac:dyDescent="0.35">
      <c r="A23" s="12"/>
      <c r="B23" s="12"/>
      <c r="C23" s="12"/>
      <c r="D23" s="12"/>
    </row>
    <row r="24" spans="1:4" x14ac:dyDescent="0.35">
      <c r="A24" s="12"/>
      <c r="B24" s="12"/>
      <c r="C24" s="12"/>
      <c r="D24" s="12"/>
    </row>
    <row r="25" spans="1:4" x14ac:dyDescent="0.35">
      <c r="A25" s="42" t="s">
        <v>14</v>
      </c>
      <c r="B25" s="42"/>
      <c r="C25" s="42"/>
      <c r="D25" s="42"/>
    </row>
    <row r="26" spans="1:4" x14ac:dyDescent="0.35">
      <c r="A26" s="2"/>
      <c r="B26" s="14" t="s">
        <v>1</v>
      </c>
      <c r="C26" s="14" t="s">
        <v>2</v>
      </c>
      <c r="D26" s="14" t="s">
        <v>3</v>
      </c>
    </row>
    <row r="27" spans="1:4" x14ac:dyDescent="0.35">
      <c r="A27" s="2" t="s">
        <v>15</v>
      </c>
      <c r="B27" s="3">
        <v>50000</v>
      </c>
      <c r="C27" s="4">
        <v>4</v>
      </c>
      <c r="D27" s="4">
        <f>+B27*C27</f>
        <v>200000</v>
      </c>
    </row>
    <row r="28" spans="1:4" x14ac:dyDescent="0.35">
      <c r="A28" s="39" t="str">
        <f>+A22</f>
        <v>COUT DE REVIENT</v>
      </c>
      <c r="B28" s="39">
        <f t="shared" ref="B28:D28" si="0">+B22</f>
        <v>50000</v>
      </c>
      <c r="C28" s="40">
        <f t="shared" si="0"/>
        <v>3.238</v>
      </c>
      <c r="D28" s="41">
        <f t="shared" si="0"/>
        <v>161900</v>
      </c>
    </row>
    <row r="29" spans="1:4" x14ac:dyDescent="0.35">
      <c r="A29" s="17" t="s">
        <v>14</v>
      </c>
      <c r="B29" s="18">
        <v>50000</v>
      </c>
      <c r="C29" s="19">
        <f>+D29/B29</f>
        <v>0.76200000000000001</v>
      </c>
      <c r="D29" s="20">
        <f>+D27-D28</f>
        <v>38100</v>
      </c>
    </row>
  </sheetData>
  <mergeCells count="5">
    <mergeCell ref="A3:D3"/>
    <mergeCell ref="B7:C7"/>
    <mergeCell ref="A9:D9"/>
    <mergeCell ref="A16:D16"/>
    <mergeCell ref="A25:D25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Corrigé Exo1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2020-03-16T12:28:57Z</dcterms:created>
  <dcterms:modified xsi:type="dcterms:W3CDTF">2021-04-01T06:31:13Z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8964aeb2-f4bf-4209-a7cb-e9373442b922</vt:lpwstr>
  </property>
</Properties>
</file>