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M2205/Année 2020 2021/Coût complet/Chapitre 2 Coût complet/"/>
    </mc:Choice>
  </mc:AlternateContent>
  <xr:revisionPtr revIDLastSave="0" documentId="8_{C2573B6B-220A-439C-B2E5-BC62601A0F75}" xr6:coauthVersionLast="36" xr6:coauthVersionMax="36" xr10:uidLastSave="{00000000-0000-0000-0000-000000000000}"/>
  <bookViews>
    <workbookView xWindow="120" yWindow="15" windowWidth="15195" windowHeight="8190"/>
  </bookViews>
  <sheets>
    <sheet name="MALAGA" sheetId="3" r:id="rId1"/>
  </sheets>
  <calcPr calcId="191029"/>
</workbook>
</file>

<file path=xl/calcChain.xml><?xml version="1.0" encoding="utf-8"?>
<calcChain xmlns="http://schemas.openxmlformats.org/spreadsheetml/2006/main">
  <c r="D56" i="3" l="1"/>
  <c r="H46" i="3"/>
  <c r="C54" i="3"/>
  <c r="C55" i="3"/>
  <c r="E55" i="3" s="1"/>
  <c r="C62" i="3"/>
  <c r="C63" i="3"/>
  <c r="C61" i="3"/>
  <c r="E61" i="3" s="1"/>
  <c r="B47" i="3"/>
  <c r="B48" i="3" s="1"/>
  <c r="F48" i="3" s="1"/>
  <c r="D46" i="3"/>
  <c r="C40" i="3"/>
  <c r="C38" i="3"/>
  <c r="E38" i="3" s="1"/>
  <c r="E37" i="3"/>
  <c r="C36" i="3"/>
  <c r="F29" i="3"/>
  <c r="B29" i="3"/>
  <c r="D28" i="3"/>
  <c r="D29" i="3" s="1"/>
  <c r="C29" i="3" s="1"/>
  <c r="G27" i="3" s="1"/>
  <c r="C27" i="3"/>
  <c r="D19" i="3"/>
  <c r="E19" i="3" s="1"/>
  <c r="E20" i="3" s="1"/>
  <c r="D20" i="3" s="1"/>
  <c r="C19" i="3"/>
  <c r="B8" i="3"/>
  <c r="E7" i="3"/>
  <c r="D8" i="3"/>
  <c r="D39" i="3" s="1"/>
  <c r="E39" i="3" s="1"/>
  <c r="C8" i="3"/>
  <c r="F47" i="3" l="1"/>
  <c r="E57" i="3"/>
  <c r="H27" i="3"/>
  <c r="H29" i="3" s="1"/>
  <c r="G29" i="3" s="1"/>
  <c r="G28" i="3"/>
  <c r="H28" i="3" s="1"/>
  <c r="D36" i="3"/>
  <c r="E36" i="3" s="1"/>
  <c r="E40" i="3" s="1"/>
  <c r="D40" i="3" s="1"/>
  <c r="C47" i="3" s="1"/>
  <c r="D47" i="3" s="1"/>
  <c r="D48" i="3" s="1"/>
  <c r="C48" i="3" s="1"/>
  <c r="G46" i="3" s="1"/>
  <c r="C56" i="3"/>
  <c r="E56" i="3" s="1"/>
  <c r="G47" i="3" l="1"/>
  <c r="G48" i="3" s="1"/>
  <c r="H48" i="3" s="1"/>
  <c r="D54" i="3"/>
  <c r="D57" i="3"/>
  <c r="D62" i="3" s="1"/>
  <c r="D63" i="3" s="1"/>
  <c r="E62" i="3"/>
  <c r="E63" i="3" s="1"/>
</calcChain>
</file>

<file path=xl/sharedStrings.xml><?xml version="1.0" encoding="utf-8"?>
<sst xmlns="http://schemas.openxmlformats.org/spreadsheetml/2006/main" count="81" uniqueCount="42">
  <si>
    <t>ENTREES</t>
  </si>
  <si>
    <t>SORTIES</t>
  </si>
  <si>
    <t>Quantité</t>
  </si>
  <si>
    <t>Prix Unitaire</t>
  </si>
  <si>
    <t>Montant</t>
  </si>
  <si>
    <t>Stock Initial</t>
  </si>
  <si>
    <t>Sorties</t>
  </si>
  <si>
    <t>Entrées</t>
  </si>
  <si>
    <t>TOTAL</t>
  </si>
  <si>
    <t>Stock. Final</t>
  </si>
  <si>
    <t>FICHE DE STOCK DU BOIS</t>
  </si>
  <si>
    <t>Eléments</t>
  </si>
  <si>
    <t>Approvisionnement</t>
  </si>
  <si>
    <t>Découpage</t>
  </si>
  <si>
    <t>Assemblage</t>
  </si>
  <si>
    <t>Administration</t>
  </si>
  <si>
    <t>Répartition secondaire</t>
  </si>
  <si>
    <t>Unité d’œuvre</t>
  </si>
  <si>
    <t>1m² de bois acheté</t>
  </si>
  <si>
    <t>1 heure de Main d'œuvre dans l'atelier découpage</t>
  </si>
  <si>
    <t>1 transat fabriqué</t>
  </si>
  <si>
    <t>1 transat vendu</t>
  </si>
  <si>
    <t>Nombre d’unités d’œuvre</t>
  </si>
  <si>
    <t>Coût de l’unité d’œuvre</t>
  </si>
  <si>
    <t>TABLEAU DE REPARTITION DES CHARGES INDIRECTES</t>
  </si>
  <si>
    <t>FICHE DE STOCK DU TRANSAT MALAGA</t>
  </si>
  <si>
    <t>Charges directes</t>
  </si>
  <si>
    <t>BOIS</t>
  </si>
  <si>
    <t>MOD Découpage</t>
  </si>
  <si>
    <t>Charges indirectes</t>
  </si>
  <si>
    <t>COUT DE PRODUCTION</t>
  </si>
  <si>
    <t>COUT DE PRODUCTION DU TRANSAT MALAGA</t>
  </si>
  <si>
    <t>Charges directes de distribution</t>
  </si>
  <si>
    <t>Charges indirectes d'administration</t>
  </si>
  <si>
    <t>COUT DE REVIENT</t>
  </si>
  <si>
    <t>COUT DE REVIENT DU TRANSAT MALAGA</t>
  </si>
  <si>
    <t>CA</t>
  </si>
  <si>
    <t>RAN</t>
  </si>
  <si>
    <t>RESULTAT ANALYTIQUE DU TRANSAT MALAGA</t>
  </si>
  <si>
    <t>ACHATS</t>
  </si>
  <si>
    <t>CHARGES INDIRECTES</t>
  </si>
  <si>
    <t>COUT DE PRODUCTION DES TRANSATS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</si>
</sst>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5B8B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8" fontId="2" fillId="0" borderId="2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44" fontId="2" fillId="0" borderId="2" xfId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44" fontId="5" fillId="0" borderId="2" xfId="0" applyNumberFormat="1" applyFont="1" applyBorder="1" applyAlignment="1">
      <alignment horizontal="right" vertical="center" wrapText="1"/>
    </xf>
    <xf numFmtId="44" fontId="5" fillId="0" borderId="2" xfId="0" applyNumberFormat="1" applyFont="1" applyBorder="1" applyAlignment="1">
      <alignment vertical="center" wrapText="1"/>
    </xf>
    <xf numFmtId="1" fontId="5" fillId="0" borderId="4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8" fontId="5" fillId="0" borderId="2" xfId="0" applyNumberFormat="1" applyFont="1" applyBorder="1" applyAlignment="1">
      <alignment horizontal="center" vertical="center" wrapText="1"/>
    </xf>
    <xf numFmtId="44" fontId="6" fillId="0" borderId="6" xfId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8" fontId="5" fillId="0" borderId="6" xfId="1" applyNumberFormat="1" applyFont="1" applyBorder="1" applyAlignment="1">
      <alignment vertical="center" wrapText="1"/>
    </xf>
    <xf numFmtId="44" fontId="5" fillId="0" borderId="6" xfId="1" applyFont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44" fontId="6" fillId="3" borderId="6" xfId="1" applyFont="1" applyFill="1" applyBorder="1" applyAlignment="1">
      <alignment vertical="center" wrapText="1"/>
    </xf>
    <xf numFmtId="44" fontId="5" fillId="0" borderId="2" xfId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4" fontId="6" fillId="3" borderId="6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4" fontId="5" fillId="0" borderId="6" xfId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textRotation="90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7" fillId="4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3"/>
  <sheetViews>
    <sheetView showGridLines="0" tabSelected="1" topLeftCell="A37" workbookViewId="0">
      <selection activeCell="C36" sqref="C36"/>
    </sheetView>
  </sheetViews>
  <sheetFormatPr baseColWidth="10" defaultRowHeight="15" x14ac:dyDescent="0.25"/>
  <cols>
    <col min="1" max="1" width="26.7109375" customWidth="1"/>
    <col min="2" max="2" width="25.5703125" customWidth="1"/>
    <col min="3" max="3" width="24.140625" customWidth="1"/>
    <col min="4" max="4" width="22.5703125" customWidth="1"/>
    <col min="5" max="5" width="27.28515625" customWidth="1"/>
    <col min="7" max="7" width="12" bestFit="1" customWidth="1"/>
    <col min="8" max="8" width="17.7109375" bestFit="1" customWidth="1"/>
  </cols>
  <sheetData>
    <row r="3" spans="1:5" ht="21.75" thickBot="1" x14ac:dyDescent="0.4">
      <c r="A3" s="47" t="s">
        <v>24</v>
      </c>
      <c r="B3" s="47"/>
      <c r="C3" s="47"/>
      <c r="D3" s="47"/>
      <c r="E3" s="47"/>
    </row>
    <row r="4" spans="1:5" ht="42.75" thickBot="1" x14ac:dyDescent="0.3">
      <c r="A4" s="4" t="s">
        <v>11</v>
      </c>
      <c r="B4" s="5" t="s">
        <v>12</v>
      </c>
      <c r="C4" s="5" t="s">
        <v>13</v>
      </c>
      <c r="D4" s="5" t="s">
        <v>14</v>
      </c>
      <c r="E4" s="5" t="s">
        <v>15</v>
      </c>
    </row>
    <row r="5" spans="1:5" ht="42.75" thickBot="1" x14ac:dyDescent="0.3">
      <c r="A5" s="6" t="s">
        <v>16</v>
      </c>
      <c r="B5" s="9">
        <v>21600</v>
      </c>
      <c r="C5" s="9">
        <v>62976</v>
      </c>
      <c r="D5" s="9">
        <v>46848</v>
      </c>
      <c r="E5" s="9">
        <v>13825</v>
      </c>
    </row>
    <row r="6" spans="1:5" ht="84.75" thickBot="1" x14ac:dyDescent="0.3">
      <c r="A6" s="6" t="s">
        <v>17</v>
      </c>
      <c r="B6" s="2" t="s">
        <v>18</v>
      </c>
      <c r="C6" s="2" t="s">
        <v>19</v>
      </c>
      <c r="D6" s="2" t="s">
        <v>20</v>
      </c>
      <c r="E6" s="7" t="s">
        <v>21</v>
      </c>
    </row>
    <row r="7" spans="1:5" ht="42.75" thickBot="1" x14ac:dyDescent="0.3">
      <c r="A7" s="6" t="s">
        <v>22</v>
      </c>
      <c r="B7" s="8">
        <v>14400</v>
      </c>
      <c r="C7" s="12">
        <v>7680</v>
      </c>
      <c r="D7" s="8">
        <v>9600</v>
      </c>
      <c r="E7" s="15">
        <f>E5/E8</f>
        <v>9875</v>
      </c>
    </row>
    <row r="8" spans="1:5" ht="42.75" thickBot="1" x14ac:dyDescent="0.3">
      <c r="A8" s="6" t="s">
        <v>23</v>
      </c>
      <c r="B8" s="13">
        <f>B5/B7</f>
        <v>1.5</v>
      </c>
      <c r="C8" s="13">
        <f>C5/C7</f>
        <v>8.1999999999999993</v>
      </c>
      <c r="D8" s="14">
        <f>D5/D7</f>
        <v>4.88</v>
      </c>
      <c r="E8" s="8">
        <v>1.4</v>
      </c>
    </row>
    <row r="16" spans="1:5" ht="21" x14ac:dyDescent="0.35">
      <c r="A16" s="32" t="s">
        <v>35</v>
      </c>
      <c r="B16" s="32"/>
      <c r="C16" s="32"/>
      <c r="D16" s="32"/>
      <c r="E16" s="32"/>
    </row>
    <row r="17" spans="1:8" ht="21.75" thickBot="1" x14ac:dyDescent="0.3">
      <c r="A17" s="33" t="s">
        <v>11</v>
      </c>
      <c r="B17" s="33"/>
      <c r="C17" s="11" t="s">
        <v>2</v>
      </c>
      <c r="D17" s="11" t="s">
        <v>3</v>
      </c>
      <c r="E17" s="11" t="s">
        <v>4</v>
      </c>
    </row>
    <row r="18" spans="1:8" ht="21" x14ac:dyDescent="0.25">
      <c r="A18" s="38" t="s">
        <v>39</v>
      </c>
      <c r="B18" s="39"/>
      <c r="C18" s="26">
        <v>14400</v>
      </c>
      <c r="D18" s="27"/>
      <c r="E18" s="27">
        <v>169056</v>
      </c>
    </row>
    <row r="19" spans="1:8" ht="21" x14ac:dyDescent="0.25">
      <c r="A19" s="38" t="s">
        <v>40</v>
      </c>
      <c r="B19" s="39"/>
      <c r="C19" s="26">
        <f>C18</f>
        <v>14400</v>
      </c>
      <c r="D19" s="27">
        <f>+B8</f>
        <v>1.5</v>
      </c>
      <c r="E19" s="27">
        <f>C19*D19</f>
        <v>21600</v>
      </c>
    </row>
    <row r="20" spans="1:8" ht="21" x14ac:dyDescent="0.25">
      <c r="A20" s="33" t="s">
        <v>34</v>
      </c>
      <c r="B20" s="33"/>
      <c r="C20" s="26">
        <v>14400</v>
      </c>
      <c r="D20" s="18">
        <f>E20/C20</f>
        <v>13.24</v>
      </c>
      <c r="E20" s="18">
        <f>SUM(E18:E19)</f>
        <v>190656</v>
      </c>
    </row>
    <row r="24" spans="1:8" ht="24" thickBot="1" x14ac:dyDescent="0.4">
      <c r="A24" s="43" t="s">
        <v>10</v>
      </c>
      <c r="B24" s="43"/>
      <c r="C24" s="43"/>
      <c r="D24" s="43"/>
      <c r="E24" s="43"/>
      <c r="F24" s="43"/>
      <c r="G24" s="43"/>
      <c r="H24" s="43"/>
    </row>
    <row r="25" spans="1:8" ht="21.75" thickBot="1" x14ac:dyDescent="0.3">
      <c r="A25" s="44" t="s">
        <v>0</v>
      </c>
      <c r="B25" s="45"/>
      <c r="C25" s="45"/>
      <c r="D25" s="46"/>
      <c r="E25" s="44" t="s">
        <v>1</v>
      </c>
      <c r="F25" s="45"/>
      <c r="G25" s="45"/>
      <c r="H25" s="46"/>
    </row>
    <row r="26" spans="1:8" ht="42.75" thickBot="1" x14ac:dyDescent="0.3">
      <c r="A26" s="1"/>
      <c r="B26" s="2" t="s">
        <v>2</v>
      </c>
      <c r="C26" s="2" t="s">
        <v>3</v>
      </c>
      <c r="D26" s="2" t="s">
        <v>4</v>
      </c>
      <c r="E26" s="2"/>
      <c r="F26" s="2" t="s">
        <v>2</v>
      </c>
      <c r="G26" s="2" t="s">
        <v>3</v>
      </c>
      <c r="H26" s="2" t="s">
        <v>4</v>
      </c>
    </row>
    <row r="27" spans="1:8" ht="21.75" thickBot="1" x14ac:dyDescent="0.3">
      <c r="A27" s="1" t="s">
        <v>5</v>
      </c>
      <c r="B27" s="2">
        <v>504</v>
      </c>
      <c r="C27" s="3">
        <f>D27/B27</f>
        <v>13.535714285714286</v>
      </c>
      <c r="D27" s="3">
        <v>6822</v>
      </c>
      <c r="E27" s="2" t="s">
        <v>6</v>
      </c>
      <c r="F27" s="2">
        <v>14294</v>
      </c>
      <c r="G27" s="17">
        <f>C29</f>
        <v>13.25</v>
      </c>
      <c r="H27" s="17">
        <f>F27*G27</f>
        <v>189395.5</v>
      </c>
    </row>
    <row r="28" spans="1:8" ht="21.75" thickBot="1" x14ac:dyDescent="0.3">
      <c r="A28" s="1" t="s">
        <v>7</v>
      </c>
      <c r="B28" s="2">
        <v>14400</v>
      </c>
      <c r="C28" s="3">
        <v>13.24</v>
      </c>
      <c r="D28" s="3">
        <f>B28*C28</f>
        <v>190656</v>
      </c>
      <c r="E28" s="2" t="s">
        <v>9</v>
      </c>
      <c r="F28" s="2">
        <v>610</v>
      </c>
      <c r="G28" s="17">
        <f>G27</f>
        <v>13.25</v>
      </c>
      <c r="H28" s="17">
        <f>F28*G28</f>
        <v>8082.5</v>
      </c>
    </row>
    <row r="29" spans="1:8" ht="21.75" thickBot="1" x14ac:dyDescent="0.3">
      <c r="A29" s="1" t="s">
        <v>8</v>
      </c>
      <c r="B29" s="16">
        <f>B27+B28</f>
        <v>14904</v>
      </c>
      <c r="C29" s="17">
        <f>D29/B29</f>
        <v>13.25</v>
      </c>
      <c r="D29" s="17">
        <f>D27+D28</f>
        <v>197478</v>
      </c>
      <c r="E29" s="2" t="s">
        <v>8</v>
      </c>
      <c r="F29" s="16">
        <f>F27+F28</f>
        <v>14904</v>
      </c>
      <c r="G29" s="17">
        <f>H29/F29</f>
        <v>13.25</v>
      </c>
      <c r="H29" s="17">
        <f>H27+H28</f>
        <v>197478</v>
      </c>
    </row>
    <row r="34" spans="1:8" ht="21" x14ac:dyDescent="0.35">
      <c r="A34" s="32" t="s">
        <v>31</v>
      </c>
      <c r="B34" s="32"/>
      <c r="C34" s="32"/>
      <c r="D34" s="32"/>
      <c r="E34" s="32"/>
    </row>
    <row r="35" spans="1:8" ht="21.75" thickBot="1" x14ac:dyDescent="0.3">
      <c r="A35" s="33" t="s">
        <v>11</v>
      </c>
      <c r="B35" s="33"/>
      <c r="C35" s="11" t="s">
        <v>2</v>
      </c>
      <c r="D35" s="11" t="s">
        <v>3</v>
      </c>
      <c r="E35" s="11" t="s">
        <v>4</v>
      </c>
    </row>
    <row r="36" spans="1:8" ht="21" x14ac:dyDescent="0.25">
      <c r="A36" s="40" t="s">
        <v>26</v>
      </c>
      <c r="B36" s="10" t="s">
        <v>27</v>
      </c>
      <c r="C36" s="19">
        <f>900*1.4</f>
        <v>1260</v>
      </c>
      <c r="D36" s="20">
        <f>+G27</f>
        <v>13.25</v>
      </c>
      <c r="E36" s="21">
        <f>C36*D36</f>
        <v>16695</v>
      </c>
    </row>
    <row r="37" spans="1:8" ht="21" x14ac:dyDescent="0.25">
      <c r="A37" s="40"/>
      <c r="B37" s="10" t="s">
        <v>28</v>
      </c>
      <c r="C37" s="19">
        <v>850</v>
      </c>
      <c r="D37" s="21">
        <v>17</v>
      </c>
      <c r="E37" s="21">
        <f>C37*D37</f>
        <v>14450</v>
      </c>
    </row>
    <row r="38" spans="1:8" ht="21" x14ac:dyDescent="0.25">
      <c r="A38" s="41" t="s">
        <v>29</v>
      </c>
      <c r="B38" s="10" t="s">
        <v>13</v>
      </c>
      <c r="C38" s="19">
        <f>C37</f>
        <v>850</v>
      </c>
      <c r="D38" s="21">
        <v>8.1999999999999993</v>
      </c>
      <c r="E38" s="21">
        <f>C38*D38</f>
        <v>6969.9999999999991</v>
      </c>
    </row>
    <row r="39" spans="1:8" ht="21" x14ac:dyDescent="0.25">
      <c r="A39" s="42"/>
      <c r="B39" s="10" t="s">
        <v>14</v>
      </c>
      <c r="C39" s="19">
        <v>900</v>
      </c>
      <c r="D39" s="21">
        <f>+D8</f>
        <v>4.88</v>
      </c>
      <c r="E39" s="21">
        <f>C39*D39</f>
        <v>4392</v>
      </c>
    </row>
    <row r="40" spans="1:8" ht="21" x14ac:dyDescent="0.25">
      <c r="A40" s="33" t="s">
        <v>30</v>
      </c>
      <c r="B40" s="33"/>
      <c r="C40" s="22">
        <f>C39</f>
        <v>900</v>
      </c>
      <c r="D40" s="23">
        <f>E40/C40</f>
        <v>47.23</v>
      </c>
      <c r="E40" s="23">
        <f>SUM(E36:E39)</f>
        <v>42507</v>
      </c>
    </row>
    <row r="43" spans="1:8" ht="24" thickBot="1" x14ac:dyDescent="0.4">
      <c r="A43" s="43" t="s">
        <v>25</v>
      </c>
      <c r="B43" s="43"/>
      <c r="C43" s="43"/>
      <c r="D43" s="43"/>
      <c r="E43" s="43"/>
      <c r="F43" s="43"/>
      <c r="G43" s="43"/>
      <c r="H43" s="43"/>
    </row>
    <row r="44" spans="1:8" ht="21.75" thickBot="1" x14ac:dyDescent="0.3">
      <c r="A44" s="44" t="s">
        <v>0</v>
      </c>
      <c r="B44" s="45"/>
      <c r="C44" s="45"/>
      <c r="D44" s="46"/>
      <c r="E44" s="44" t="s">
        <v>1</v>
      </c>
      <c r="F44" s="45"/>
      <c r="G44" s="45"/>
      <c r="H44" s="46"/>
    </row>
    <row r="45" spans="1:8" ht="42.75" thickBot="1" x14ac:dyDescent="0.3">
      <c r="A45" s="1"/>
      <c r="B45" s="2" t="s">
        <v>2</v>
      </c>
      <c r="C45" s="2" t="s">
        <v>3</v>
      </c>
      <c r="D45" s="2" t="s">
        <v>4</v>
      </c>
      <c r="E45" s="2"/>
      <c r="F45" s="2" t="s">
        <v>2</v>
      </c>
      <c r="G45" s="2" t="s">
        <v>3</v>
      </c>
      <c r="H45" s="2" t="s">
        <v>4</v>
      </c>
    </row>
    <row r="46" spans="1:8" ht="21.75" thickBot="1" x14ac:dyDescent="0.3">
      <c r="A46" s="1" t="s">
        <v>5</v>
      </c>
      <c r="B46" s="16">
        <v>65</v>
      </c>
      <c r="C46" s="24">
        <v>45</v>
      </c>
      <c r="D46" s="24">
        <f>B46*C46</f>
        <v>2925</v>
      </c>
      <c r="E46" s="2" t="s">
        <v>6</v>
      </c>
      <c r="F46" s="16">
        <v>925</v>
      </c>
      <c r="G46" s="25">
        <f>+C48</f>
        <v>47.079792746113988</v>
      </c>
      <c r="H46" s="25">
        <f>925*47.08</f>
        <v>43549</v>
      </c>
    </row>
    <row r="47" spans="1:8" ht="21.75" thickBot="1" x14ac:dyDescent="0.3">
      <c r="A47" s="1" t="s">
        <v>7</v>
      </c>
      <c r="B47" s="16">
        <f>+C40</f>
        <v>900</v>
      </c>
      <c r="C47" s="24">
        <f>+D40</f>
        <v>47.23</v>
      </c>
      <c r="D47" s="24">
        <f>C47*B47</f>
        <v>42507</v>
      </c>
      <c r="E47" s="2" t="s">
        <v>9</v>
      </c>
      <c r="F47" s="16">
        <f>F48-F46</f>
        <v>40</v>
      </c>
      <c r="G47" s="25">
        <f>G46</f>
        <v>47.079792746113988</v>
      </c>
      <c r="H47" s="25">
        <v>1883</v>
      </c>
    </row>
    <row r="48" spans="1:8" ht="21.75" thickBot="1" x14ac:dyDescent="0.3">
      <c r="A48" s="1" t="s">
        <v>8</v>
      </c>
      <c r="B48" s="16">
        <f>B46+B47</f>
        <v>965</v>
      </c>
      <c r="C48" s="25">
        <f>D48/B48</f>
        <v>47.079792746113988</v>
      </c>
      <c r="D48" s="24">
        <f>D46+D47</f>
        <v>45432</v>
      </c>
      <c r="E48" s="2" t="s">
        <v>8</v>
      </c>
      <c r="F48" s="16">
        <f>B48</f>
        <v>965</v>
      </c>
      <c r="G48" s="25">
        <f>G47</f>
        <v>47.079792746113988</v>
      </c>
      <c r="H48" s="25">
        <f>F48*G48</f>
        <v>45432</v>
      </c>
    </row>
    <row r="52" spans="1:5" ht="21" x14ac:dyDescent="0.35">
      <c r="A52" s="32" t="s">
        <v>35</v>
      </c>
      <c r="B52" s="32"/>
      <c r="C52" s="32"/>
      <c r="D52" s="32"/>
      <c r="E52" s="32"/>
    </row>
    <row r="53" spans="1:5" ht="21.75" thickBot="1" x14ac:dyDescent="0.3">
      <c r="A53" s="33" t="s">
        <v>11</v>
      </c>
      <c r="B53" s="33"/>
      <c r="C53" s="11" t="s">
        <v>2</v>
      </c>
      <c r="D53" s="11" t="s">
        <v>3</v>
      </c>
      <c r="E53" s="11" t="s">
        <v>4</v>
      </c>
    </row>
    <row r="54" spans="1:5" ht="21" x14ac:dyDescent="0.25">
      <c r="A54" s="38" t="s">
        <v>41</v>
      </c>
      <c r="B54" s="39"/>
      <c r="C54" s="26">
        <f>+F46</f>
        <v>925</v>
      </c>
      <c r="D54" s="27">
        <f>+G46</f>
        <v>47.079792746113988</v>
      </c>
      <c r="E54" s="27">
        <v>43549</v>
      </c>
    </row>
    <row r="55" spans="1:5" ht="21" x14ac:dyDescent="0.25">
      <c r="A55" s="38" t="s">
        <v>32</v>
      </c>
      <c r="B55" s="39"/>
      <c r="C55" s="26">
        <f>C54</f>
        <v>925</v>
      </c>
      <c r="D55" s="27">
        <v>3</v>
      </c>
      <c r="E55" s="27">
        <f>C55*D55</f>
        <v>2775</v>
      </c>
    </row>
    <row r="56" spans="1:5" ht="21" x14ac:dyDescent="0.25">
      <c r="A56" s="38" t="s">
        <v>33</v>
      </c>
      <c r="B56" s="39"/>
      <c r="C56" s="26">
        <f>+C55</f>
        <v>925</v>
      </c>
      <c r="D56" s="27">
        <f>+E8</f>
        <v>1.4</v>
      </c>
      <c r="E56" s="27">
        <f>C56*D56</f>
        <v>1295</v>
      </c>
    </row>
    <row r="57" spans="1:5" ht="21" x14ac:dyDescent="0.25">
      <c r="A57" s="33" t="s">
        <v>34</v>
      </c>
      <c r="B57" s="33"/>
      <c r="C57" s="26">
        <v>925</v>
      </c>
      <c r="D57" s="18">
        <f>E57/C57</f>
        <v>51.48</v>
      </c>
      <c r="E57" s="18">
        <f>SUM(E54:E56)</f>
        <v>47619</v>
      </c>
    </row>
    <row r="59" spans="1:5" ht="21" x14ac:dyDescent="0.35">
      <c r="A59" s="32" t="s">
        <v>38</v>
      </c>
      <c r="B59" s="32"/>
      <c r="C59" s="32"/>
      <c r="D59" s="32"/>
      <c r="E59" s="32"/>
    </row>
    <row r="60" spans="1:5" ht="21.75" thickBot="1" x14ac:dyDescent="0.3">
      <c r="A60" s="33" t="s">
        <v>11</v>
      </c>
      <c r="B60" s="33"/>
      <c r="C60" s="11" t="s">
        <v>2</v>
      </c>
      <c r="D60" s="11" t="s">
        <v>3</v>
      </c>
      <c r="E60" s="11" t="s">
        <v>4</v>
      </c>
    </row>
    <row r="61" spans="1:5" ht="21" x14ac:dyDescent="0.25">
      <c r="A61" s="34" t="s">
        <v>36</v>
      </c>
      <c r="B61" s="35"/>
      <c r="C61" s="30">
        <f>C57</f>
        <v>925</v>
      </c>
      <c r="D61" s="31">
        <v>55</v>
      </c>
      <c r="E61" s="31">
        <f>C61*D61</f>
        <v>50875</v>
      </c>
    </row>
    <row r="62" spans="1:5" ht="21" x14ac:dyDescent="0.25">
      <c r="A62" s="34" t="s">
        <v>34</v>
      </c>
      <c r="B62" s="35"/>
      <c r="C62" s="30">
        <f>+C57</f>
        <v>925</v>
      </c>
      <c r="D62" s="31">
        <f>+D57</f>
        <v>51.48</v>
      </c>
      <c r="E62" s="31">
        <f>+E57</f>
        <v>47619</v>
      </c>
    </row>
    <row r="63" spans="1:5" ht="21" x14ac:dyDescent="0.25">
      <c r="A63" s="36" t="s">
        <v>37</v>
      </c>
      <c r="B63" s="37"/>
      <c r="C63" s="28">
        <f>C62</f>
        <v>925</v>
      </c>
      <c r="D63" s="29">
        <f>D61-D62</f>
        <v>3.5200000000000031</v>
      </c>
      <c r="E63" s="29">
        <f>E61-E62</f>
        <v>3256</v>
      </c>
    </row>
  </sheetData>
  <mergeCells count="28">
    <mergeCell ref="A3:E3"/>
    <mergeCell ref="A16:E16"/>
    <mergeCell ref="A17:B17"/>
    <mergeCell ref="A18:B18"/>
    <mergeCell ref="A19:B19"/>
    <mergeCell ref="A20:B20"/>
    <mergeCell ref="A24:H24"/>
    <mergeCell ref="A25:D25"/>
    <mergeCell ref="E25:H25"/>
    <mergeCell ref="A34:E34"/>
    <mergeCell ref="A35:B35"/>
    <mergeCell ref="A57:B57"/>
    <mergeCell ref="A36:A37"/>
    <mergeCell ref="A38:A39"/>
    <mergeCell ref="A40:B40"/>
    <mergeCell ref="A43:H43"/>
    <mergeCell ref="A44:D44"/>
    <mergeCell ref="E44:H44"/>
    <mergeCell ref="A59:E59"/>
    <mergeCell ref="A60:B60"/>
    <mergeCell ref="A61:B61"/>
    <mergeCell ref="A62:B62"/>
    <mergeCell ref="A63:B63"/>
    <mergeCell ref="A52:E52"/>
    <mergeCell ref="A53:B53"/>
    <mergeCell ref="A54:B54"/>
    <mergeCell ref="A55:B55"/>
    <mergeCell ref="A56:B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MALAGA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NOEL Eric</cp:lastModifiedBy>
  <dcterms:created xsi:type="dcterms:W3CDTF">2012-10-29T15:40:03Z</dcterms:created>
  <dcterms:modified xsi:type="dcterms:W3CDTF">2021-04-22T16:59:24Z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c4c39909-6d35-4972-83e5-43b718a2e888</vt:lpwstr>
  </property>
</Properties>
</file>