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https://ueve-my.sharepoint.com/personal/eric_noel_univ-evry_fr/Documents/BUT/Cours BUT/Cours BUT 1/R106- Fiscalité TVA/R106 FA/2025 2026/"/>
    </mc:Choice>
  </mc:AlternateContent>
  <xr:revisionPtr revIDLastSave="0" documentId="8_{133AB78C-AC16-4FD8-9485-46896542E57D}" xr6:coauthVersionLast="36" xr6:coauthVersionMax="36" xr10:uidLastSave="{00000000-0000-0000-0000-000000000000}"/>
  <bookViews>
    <workbookView xWindow="0" yWindow="0" windowWidth="23040" windowHeight="9396" xr2:uid="{00000000-000D-0000-FFFF-FFFF00000000}"/>
  </bookViews>
  <sheets>
    <sheet name="CA3 Valenq" sheetId="7" r:id="rId1"/>
  </sheets>
  <definedNames>
    <definedName name="Print_Area" localSheetId="0">'CA3 Valenq'!$A$1:$D$71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7" l="1"/>
  <c r="D59" i="7" l="1"/>
  <c r="D52" i="7"/>
  <c r="D51" i="7"/>
  <c r="D28" i="7"/>
  <c r="D47" i="7" s="1"/>
  <c r="D68" i="7" s="1"/>
  <c r="D71" i="7" s="1"/>
  <c r="D30" i="7"/>
  <c r="D29" i="7"/>
  <c r="C48" i="7"/>
  <c r="D38" i="7"/>
  <c r="C38" i="7"/>
  <c r="D8" i="7"/>
  <c r="D3" i="7"/>
  <c r="D20" i="7"/>
  <c r="D1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C48" authorId="0" shapeId="0" xr:uid="{E50D8D1B-BE2E-4701-9A34-ED224BDDCE95}">
      <text>
        <r>
          <rPr>
            <sz val="9"/>
            <color indexed="81"/>
            <rFont val="Tahoma"/>
            <family val="2"/>
          </rPr>
          <t xml:space="preserve">40600 * 20%
</t>
        </r>
      </text>
    </comment>
  </commentList>
</comments>
</file>

<file path=xl/sharedStrings.xml><?xml version="1.0" encoding="utf-8"?>
<sst xmlns="http://schemas.openxmlformats.org/spreadsheetml/2006/main" count="123" uniqueCount="112">
  <si>
    <r>
      <t>A</t>
    </r>
    <r>
      <rPr>
        <b/>
        <sz val="10"/>
        <color indexed="9"/>
        <rFont val="Arial"/>
        <family val="2"/>
      </rPr>
      <t xml:space="preserve">    </t>
    </r>
    <r>
      <rPr>
        <b/>
        <sz val="12"/>
        <color indexed="9"/>
        <rFont val="Arial"/>
        <family val="2"/>
      </rPr>
      <t>M</t>
    </r>
    <r>
      <rPr>
        <b/>
        <sz val="10"/>
        <color indexed="9"/>
        <rFont val="Arial"/>
        <family val="2"/>
      </rPr>
      <t>ONTANT DES OPÉRATIONS REALISÉES</t>
    </r>
  </si>
  <si>
    <r>
      <t xml:space="preserve">  O</t>
    </r>
    <r>
      <rPr>
        <b/>
        <sz val="8"/>
        <rFont val="Arial"/>
        <family val="2"/>
      </rPr>
      <t>PÉRATIONS IMPOSABLES (H.T.)</t>
    </r>
  </si>
  <si>
    <t xml:space="preserve">Ventes, prestations de services </t>
  </si>
  <si>
    <t>Autres opérations imposables</t>
  </si>
  <si>
    <t>Achats de prestations de services intracommunautaires</t>
  </si>
  <si>
    <t xml:space="preserve">Acquisitions intracommunautaires </t>
  </si>
  <si>
    <t>Livraison d'électricité, de gaz naturel, de chaleur ou de froid imposables en France</t>
  </si>
  <si>
    <t>Achats de biens ou prestations de services réalisés auprès d'un assujetti non établi en France</t>
  </si>
  <si>
    <t>Régularisation</t>
  </si>
  <si>
    <r>
      <t xml:space="preserve">  O</t>
    </r>
    <r>
      <rPr>
        <b/>
        <sz val="8"/>
        <rFont val="Arial"/>
        <family val="2"/>
      </rPr>
      <t>PÉRATIONS NON IMPOSABLES</t>
    </r>
  </si>
  <si>
    <t>Autres opérations non imposables</t>
  </si>
  <si>
    <t>Livraisons d'électricité, de gaz naturel, de chaleur ou de froid non imposables en France</t>
  </si>
  <si>
    <t xml:space="preserve">Achats en franchise </t>
  </si>
  <si>
    <t>Ventes de biens ou prestations de services réalisés auprès d'un assujetti non établi en France</t>
  </si>
  <si>
    <r>
      <t>B</t>
    </r>
    <r>
      <rPr>
        <b/>
        <sz val="10"/>
        <color indexed="9"/>
        <rFont val="Arial"/>
        <family val="2"/>
      </rPr>
      <t xml:space="preserve">    </t>
    </r>
    <r>
      <rPr>
        <b/>
        <sz val="12"/>
        <color indexed="9"/>
        <rFont val="Arial"/>
        <family val="2"/>
      </rPr>
      <t>D</t>
    </r>
    <r>
      <rPr>
        <b/>
        <sz val="10"/>
        <color indexed="9"/>
        <rFont val="Arial"/>
        <family val="2"/>
      </rPr>
      <t>ÉCOMPTE DE LA TVA A PAYER</t>
    </r>
  </si>
  <si>
    <t>TVA BRUTE</t>
  </si>
  <si>
    <t>Opérations réalisées en France métropolitaine</t>
  </si>
  <si>
    <t>Base H.T.</t>
  </si>
  <si>
    <t>Taxe due</t>
  </si>
  <si>
    <t>08</t>
  </si>
  <si>
    <t>Taux normal  20%</t>
  </si>
  <si>
    <t>09</t>
  </si>
  <si>
    <t>Taux réduit 5,5 %</t>
  </si>
  <si>
    <t>9B</t>
  </si>
  <si>
    <t>Taux réduit 10%</t>
  </si>
  <si>
    <t>Opérations réalisées dans les DOM</t>
  </si>
  <si>
    <t>Taux normal 8,5 %</t>
  </si>
  <si>
    <t>Taux réduit 2,1 %</t>
  </si>
  <si>
    <r>
      <t>Opérations imposables à un autre taux</t>
    </r>
    <r>
      <rPr>
        <b/>
        <sz val="7"/>
        <rFont val="Arial"/>
        <family val="2"/>
      </rPr>
      <t xml:space="preserve"> (France métropolitaine ou DOM)</t>
    </r>
  </si>
  <si>
    <t>Anciens taux</t>
  </si>
  <si>
    <t>Opérations imposables à un taux particulier</t>
  </si>
  <si>
    <t>TVA antérieurement déduite à reverser</t>
  </si>
  <si>
    <t>5B</t>
  </si>
  <si>
    <t>Sommes à ajouter, y compris acomptes congés</t>
  </si>
  <si>
    <t>TOTAL TVA BRUTE DUE (lignes 8 à 5B)</t>
  </si>
  <si>
    <t>Dont acquisitions intracommunautaires</t>
  </si>
  <si>
    <t>Dont TVA sur opérations à destination de Monaco</t>
  </si>
  <si>
    <t xml:space="preserve">       TVA DÉDUCTIBLE</t>
  </si>
  <si>
    <t>Biens constituant des immobilisations</t>
  </si>
  <si>
    <t>Autres biens et services</t>
  </si>
  <si>
    <t>Autre TVA à déduire</t>
  </si>
  <si>
    <t>Report du crédit de TVA appraissant ligne 27 de la précédente déclaration</t>
  </si>
  <si>
    <t>2C</t>
  </si>
  <si>
    <t>Sommes à imputer, y compris acomptes congés</t>
  </si>
  <si>
    <t>22A</t>
  </si>
  <si>
    <t>Indiquer ici le coefficient de taxation forfaitaire applicable pour la période s'il est différent de 100 %  :</t>
  </si>
  <si>
    <t>TOTAL TVA DEDUCTIBLE (lignes 19 à 2C)</t>
  </si>
  <si>
    <t>CRÉDIT</t>
  </si>
  <si>
    <t>Crédit de TVA (ligne 23 - ligne 16)</t>
  </si>
  <si>
    <t>Remboursement demandé sur formulaire n° 3519 joint</t>
  </si>
  <si>
    <t>AA</t>
  </si>
  <si>
    <t>Crédit de TVA transféré à la société tête du groupe</t>
  </si>
  <si>
    <t>Crédit à reporter (ligne 25 - ligne 26- ligne AA)</t>
  </si>
  <si>
    <t>TVA A PAYER</t>
  </si>
  <si>
    <t>TVA nette due (ligne 16 - ligne 23)</t>
  </si>
  <si>
    <t>Taxes assimilées calculées sur annexe n°3310-A</t>
  </si>
  <si>
    <t>Total à payer acquitté par la société tête du groupe</t>
  </si>
  <si>
    <t>TVA a payer (ligne 28 + ligne 26- ligne AB)</t>
  </si>
  <si>
    <t>Exportations hors UE</t>
  </si>
  <si>
    <t>A1</t>
  </si>
  <si>
    <t>A4</t>
  </si>
  <si>
    <r>
      <rPr>
        <sz val="8"/>
        <rFont val="Arial"/>
        <family val="2"/>
      </rPr>
      <t>Importations</t>
    </r>
    <r>
      <rPr>
        <sz val="7"/>
        <rFont val="Arial"/>
        <family val="2"/>
      </rPr>
      <t xml:space="preserve"> (autres ques les produits pétroliers)</t>
    </r>
  </si>
  <si>
    <t>A5</t>
  </si>
  <si>
    <t>Sorties de régime fiscal suspensif (autre que les produits pétroliers)</t>
  </si>
  <si>
    <t>B2</t>
  </si>
  <si>
    <t>B3</t>
  </si>
  <si>
    <t>B4</t>
  </si>
  <si>
    <t>B5</t>
  </si>
  <si>
    <t>E1</t>
  </si>
  <si>
    <t>E2</t>
  </si>
  <si>
    <t>E3</t>
  </si>
  <si>
    <t>E4</t>
  </si>
  <si>
    <t>Ventes à distance taxables dans un autre Etat membre au profit des personnes non assujetties</t>
  </si>
  <si>
    <t>Importations (autres ques les produits pétroliers)</t>
  </si>
  <si>
    <t>E5</t>
  </si>
  <si>
    <t>E6</t>
  </si>
  <si>
    <t>Importations placées sous le régume fiscal suspensif (autre que les produits pétroliers)</t>
  </si>
  <si>
    <t>F1</t>
  </si>
  <si>
    <t>F2</t>
  </si>
  <si>
    <t>Livraison intracommunautaires à destinations d'une personne assujettie</t>
  </si>
  <si>
    <t>F3</t>
  </si>
  <si>
    <t>F6</t>
  </si>
  <si>
    <t>F7</t>
  </si>
  <si>
    <t>F8</t>
  </si>
  <si>
    <t>Importations</t>
  </si>
  <si>
    <t>I1</t>
  </si>
  <si>
    <t>I2</t>
  </si>
  <si>
    <t>I3</t>
  </si>
  <si>
    <t>I4</t>
  </si>
  <si>
    <t>I5</t>
  </si>
  <si>
    <t>I6</t>
  </si>
  <si>
    <t>Taux normal 20%</t>
  </si>
  <si>
    <t>Taux réduit 8,5%</t>
  </si>
  <si>
    <t>Taux réduit 5,5%</t>
  </si>
  <si>
    <t>Taux réduit 2,1%</t>
  </si>
  <si>
    <t>Taux réduit 1,05%</t>
  </si>
  <si>
    <t>Dont TVA sur les produits importés hors produits pétroliers</t>
  </si>
  <si>
    <t>Dont régularisation de TVA sur les produits pétroliers</t>
  </si>
  <si>
    <t>Dont régulartisation de TVA sur les produits importés (hors pétroliers)</t>
  </si>
  <si>
    <t>Dont TVA déductible sur importations hors produits pétroliers</t>
  </si>
  <si>
    <t>A2</t>
  </si>
  <si>
    <t>102000+85200+36500+14900</t>
  </si>
  <si>
    <t>36800+17600</t>
  </si>
  <si>
    <t>A3</t>
  </si>
  <si>
    <t>Achat au Brésil</t>
  </si>
  <si>
    <t>36300 + 4300</t>
  </si>
  <si>
    <t xml:space="preserve"> 163 000  = 102 000 + 36300 + 4300 + 14900 + 5500</t>
  </si>
  <si>
    <t>(4300 + 6200)*20%</t>
  </si>
  <si>
    <t>(62800+36300+12500+13600)*20%</t>
  </si>
  <si>
    <t>43436 - 29440</t>
  </si>
  <si>
    <t>Vente au Japon</t>
  </si>
  <si>
    <t>TVA autoliquidée sur l'importation en provenance du brésil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</si>
</sst>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_-* #,##0.00\ &quot;F&quot;_-;\-* #,##0.00\ &quot;F&quot;_-;_-* &quot;-&quot;??\ &quot;F&quot;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0"/>
      <name val="Arial"/>
      <family val="2"/>
    </font>
    <font>
      <sz val="9"/>
      <color indexed="81"/>
      <name val="Tahoma"/>
      <family val="2"/>
    </font>
    <font>
      <sz val="8"/>
      <color theme="0"/>
      <name val="Arial"/>
      <family val="2"/>
    </font>
    <font>
      <sz val="7"/>
      <color theme="0"/>
      <name val="Arial"/>
      <family val="2"/>
    </font>
    <font>
      <sz val="11"/>
      <color theme="0"/>
      <name val="Calibri"/>
      <family val="2"/>
      <scheme val="minor"/>
    </font>
    <font>
      <b/>
      <sz val="8"/>
      <color theme="0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6" fillId="0" borderId="0" xfId="0" applyFont="1" applyBorder="1" applyAlignment="1">
      <alignment vertical="center"/>
    </xf>
    <xf numFmtId="0" fontId="5" fillId="3" borderId="8" xfId="0" applyFont="1" applyFill="1" applyBorder="1" applyAlignment="1">
      <alignment horizontal="center"/>
    </xf>
    <xf numFmtId="0" fontId="6" fillId="0" borderId="2" xfId="0" applyFont="1" applyBorder="1" applyAlignment="1">
      <alignment vertical="center"/>
    </xf>
    <xf numFmtId="0" fontId="5" fillId="3" borderId="7" xfId="0" applyFont="1" applyFill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" xfId="0" quotePrefix="1" applyFont="1" applyFill="1" applyBorder="1" applyAlignment="1">
      <alignment horizontal="center" vertical="center"/>
    </xf>
    <xf numFmtId="164" fontId="5" fillId="0" borderId="2" xfId="0" quotePrefix="1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0" fillId="0" borderId="0" xfId="0" applyFill="1"/>
    <xf numFmtId="0" fontId="4" fillId="0" borderId="0" xfId="0" applyFont="1" applyAlignment="1">
      <alignment horizontal="center"/>
    </xf>
    <xf numFmtId="0" fontId="6" fillId="0" borderId="2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164" fontId="12" fillId="0" borderId="2" xfId="1" applyNumberFormat="1" applyFont="1" applyFill="1" applyBorder="1" applyAlignment="1">
      <alignment vertical="center"/>
    </xf>
    <xf numFmtId="164" fontId="12" fillId="0" borderId="2" xfId="1" applyNumberFormat="1" applyFont="1" applyBorder="1" applyAlignment="1">
      <alignment vertical="center"/>
    </xf>
    <xf numFmtId="164" fontId="12" fillId="0" borderId="2" xfId="0" applyNumberFormat="1" applyFont="1" applyBorder="1" applyAlignment="1">
      <alignment vertical="center"/>
    </xf>
    <xf numFmtId="164" fontId="12" fillId="0" borderId="2" xfId="0" applyNumberFormat="1" applyFont="1" applyFill="1" applyBorder="1" applyAlignment="1">
      <alignment vertical="center"/>
    </xf>
    <xf numFmtId="164" fontId="13" fillId="0" borderId="2" xfId="0" quotePrefix="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165" fontId="6" fillId="0" borderId="0" xfId="1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quotePrefix="1" applyFont="1" applyFill="1" applyBorder="1" applyAlignment="1">
      <alignment horizontal="center" vertical="center"/>
    </xf>
    <xf numFmtId="0" fontId="5" fillId="4" borderId="0" xfId="0" quotePrefix="1" applyFont="1" applyFill="1" applyBorder="1" applyAlignment="1">
      <alignment horizontal="center" vertical="center"/>
    </xf>
    <xf numFmtId="0" fontId="5" fillId="5" borderId="7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164" fontId="14" fillId="0" borderId="2" xfId="1" applyNumberFormat="1" applyFont="1" applyFill="1" applyBorder="1" applyAlignment="1">
      <alignment vertical="center"/>
    </xf>
    <xf numFmtId="164" fontId="16" fillId="0" borderId="2" xfId="1" applyNumberFormat="1" applyFont="1" applyFill="1" applyBorder="1" applyAlignment="1">
      <alignment vertical="center"/>
    </xf>
    <xf numFmtId="164" fontId="16" fillId="0" borderId="0" xfId="1" applyNumberFormat="1" applyFont="1" applyFill="1" applyBorder="1" applyAlignment="1">
      <alignment vertical="center"/>
    </xf>
    <xf numFmtId="164" fontId="16" fillId="0" borderId="0" xfId="1" applyNumberFormat="1" applyFont="1" applyFill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164" fontId="12" fillId="0" borderId="2" xfId="1" quotePrefix="1" applyNumberFormat="1" applyFont="1" applyFill="1" applyBorder="1" applyAlignment="1">
      <alignment horizontal="center" vertical="center"/>
    </xf>
    <xf numFmtId="0" fontId="18" fillId="0" borderId="0" xfId="0" applyFont="1" applyFill="1"/>
    <xf numFmtId="0" fontId="18" fillId="0" borderId="0" xfId="0" applyFont="1"/>
    <xf numFmtId="0" fontId="18" fillId="0" borderId="0" xfId="0" quotePrefix="1" applyFont="1"/>
    <xf numFmtId="0" fontId="19" fillId="0" borderId="2" xfId="0" quotePrefix="1" applyFont="1" applyFill="1" applyBorder="1" applyAlignment="1">
      <alignment horizontal="center" vertical="center"/>
    </xf>
    <xf numFmtId="0" fontId="20" fillId="0" borderId="0" xfId="0" quotePrefix="1" applyFont="1" applyFill="1"/>
    <xf numFmtId="0" fontId="20" fillId="0" borderId="0" xfId="0" applyFont="1" applyFill="1"/>
    <xf numFmtId="0" fontId="20" fillId="0" borderId="0" xfId="0" applyFont="1"/>
    <xf numFmtId="0" fontId="20" fillId="0" borderId="0" xfId="0" quotePrefix="1" applyFont="1"/>
    <xf numFmtId="0" fontId="6" fillId="0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left" vertical="center" indent="1"/>
    </xf>
    <xf numFmtId="0" fontId="6" fillId="5" borderId="0" xfId="0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vertical="center"/>
    </xf>
    <xf numFmtId="165" fontId="6" fillId="0" borderId="0" xfId="1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 indent="1"/>
    </xf>
    <xf numFmtId="0" fontId="5" fillId="5" borderId="0" xfId="0" applyFont="1" applyFill="1" applyBorder="1" applyAlignment="1">
      <alignment horizontal="left" vertical="center" indent="1"/>
    </xf>
    <xf numFmtId="0" fontId="8" fillId="0" borderId="0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7" fillId="6" borderId="0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0" fontId="10" fillId="6" borderId="1" xfId="0" applyFont="1" applyFill="1" applyBorder="1" applyAlignment="1">
      <alignment vertical="center"/>
    </xf>
    <xf numFmtId="0" fontId="10" fillId="6" borderId="0" xfId="0" applyFont="1" applyFill="1" applyBorder="1" applyAlignment="1">
      <alignment vertical="center"/>
    </xf>
    <xf numFmtId="0" fontId="11" fillId="6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indent="1"/>
    </xf>
    <xf numFmtId="0" fontId="0" fillId="2" borderId="0" xfId="0" applyFill="1" applyBorder="1" applyAlignment="1">
      <alignment horizontal="left" vertical="center" inden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101"/>
  <sheetViews>
    <sheetView showGridLines="0" tabSelected="1" zoomScale="154" zoomScaleNormal="154" workbookViewId="0">
      <selection activeCell="D71" sqref="D71"/>
    </sheetView>
  </sheetViews>
  <sheetFormatPr baseColWidth="10" defaultRowHeight="14.4" x14ac:dyDescent="0.3"/>
  <cols>
    <col min="1" max="1" width="7.109375" style="12" customWidth="1"/>
    <col min="2" max="2" width="58.33203125" customWidth="1"/>
    <col min="3" max="3" width="24.33203125" customWidth="1"/>
    <col min="4" max="4" width="24.6640625" customWidth="1"/>
    <col min="240" max="240" width="7.109375" customWidth="1"/>
    <col min="241" max="241" width="47.33203125" customWidth="1"/>
    <col min="242" max="242" width="24.33203125" customWidth="1"/>
    <col min="243" max="243" width="24.6640625" customWidth="1"/>
    <col min="496" max="496" width="7.109375" customWidth="1"/>
    <col min="497" max="497" width="47.33203125" customWidth="1"/>
    <col min="498" max="498" width="24.33203125" customWidth="1"/>
    <col min="499" max="499" width="24.6640625" customWidth="1"/>
    <col min="752" max="752" width="7.109375" customWidth="1"/>
    <col min="753" max="753" width="47.33203125" customWidth="1"/>
    <col min="754" max="754" width="24.33203125" customWidth="1"/>
    <col min="755" max="755" width="24.6640625" customWidth="1"/>
    <col min="1008" max="1008" width="7.109375" customWidth="1"/>
    <col min="1009" max="1009" width="47.33203125" customWidth="1"/>
    <col min="1010" max="1010" width="24.33203125" customWidth="1"/>
    <col min="1011" max="1011" width="24.6640625" customWidth="1"/>
    <col min="1264" max="1264" width="7.109375" customWidth="1"/>
    <col min="1265" max="1265" width="47.33203125" customWidth="1"/>
    <col min="1266" max="1266" width="24.33203125" customWidth="1"/>
    <col min="1267" max="1267" width="24.6640625" customWidth="1"/>
    <col min="1520" max="1520" width="7.109375" customWidth="1"/>
    <col min="1521" max="1521" width="47.33203125" customWidth="1"/>
    <col min="1522" max="1522" width="24.33203125" customWidth="1"/>
    <col min="1523" max="1523" width="24.6640625" customWidth="1"/>
    <col min="1776" max="1776" width="7.109375" customWidth="1"/>
    <col min="1777" max="1777" width="47.33203125" customWidth="1"/>
    <col min="1778" max="1778" width="24.33203125" customWidth="1"/>
    <col min="1779" max="1779" width="24.6640625" customWidth="1"/>
    <col min="2032" max="2032" width="7.109375" customWidth="1"/>
    <col min="2033" max="2033" width="47.33203125" customWidth="1"/>
    <col min="2034" max="2034" width="24.33203125" customWidth="1"/>
    <col min="2035" max="2035" width="24.6640625" customWidth="1"/>
    <col min="2288" max="2288" width="7.109375" customWidth="1"/>
    <col min="2289" max="2289" width="47.33203125" customWidth="1"/>
    <col min="2290" max="2290" width="24.33203125" customWidth="1"/>
    <col min="2291" max="2291" width="24.6640625" customWidth="1"/>
    <col min="2544" max="2544" width="7.109375" customWidth="1"/>
    <col min="2545" max="2545" width="47.33203125" customWidth="1"/>
    <col min="2546" max="2546" width="24.33203125" customWidth="1"/>
    <col min="2547" max="2547" width="24.6640625" customWidth="1"/>
    <col min="2800" max="2800" width="7.109375" customWidth="1"/>
    <col min="2801" max="2801" width="47.33203125" customWidth="1"/>
    <col min="2802" max="2802" width="24.33203125" customWidth="1"/>
    <col min="2803" max="2803" width="24.6640625" customWidth="1"/>
    <col min="3056" max="3056" width="7.109375" customWidth="1"/>
    <col min="3057" max="3057" width="47.33203125" customWidth="1"/>
    <col min="3058" max="3058" width="24.33203125" customWidth="1"/>
    <col min="3059" max="3059" width="24.6640625" customWidth="1"/>
    <col min="3312" max="3312" width="7.109375" customWidth="1"/>
    <col min="3313" max="3313" width="47.33203125" customWidth="1"/>
    <col min="3314" max="3314" width="24.33203125" customWidth="1"/>
    <col min="3315" max="3315" width="24.6640625" customWidth="1"/>
    <col min="3568" max="3568" width="7.109375" customWidth="1"/>
    <col min="3569" max="3569" width="47.33203125" customWidth="1"/>
    <col min="3570" max="3570" width="24.33203125" customWidth="1"/>
    <col min="3571" max="3571" width="24.6640625" customWidth="1"/>
    <col min="3824" max="3824" width="7.109375" customWidth="1"/>
    <col min="3825" max="3825" width="47.33203125" customWidth="1"/>
    <col min="3826" max="3826" width="24.33203125" customWidth="1"/>
    <col min="3827" max="3827" width="24.6640625" customWidth="1"/>
    <col min="4080" max="4080" width="7.109375" customWidth="1"/>
    <col min="4081" max="4081" width="47.33203125" customWidth="1"/>
    <col min="4082" max="4082" width="24.33203125" customWidth="1"/>
    <col min="4083" max="4083" width="24.6640625" customWidth="1"/>
    <col min="4336" max="4336" width="7.109375" customWidth="1"/>
    <col min="4337" max="4337" width="47.33203125" customWidth="1"/>
    <col min="4338" max="4338" width="24.33203125" customWidth="1"/>
    <col min="4339" max="4339" width="24.6640625" customWidth="1"/>
    <col min="4592" max="4592" width="7.109375" customWidth="1"/>
    <col min="4593" max="4593" width="47.33203125" customWidth="1"/>
    <col min="4594" max="4594" width="24.33203125" customWidth="1"/>
    <col min="4595" max="4595" width="24.6640625" customWidth="1"/>
    <col min="4848" max="4848" width="7.109375" customWidth="1"/>
    <col min="4849" max="4849" width="47.33203125" customWidth="1"/>
    <col min="4850" max="4850" width="24.33203125" customWidth="1"/>
    <col min="4851" max="4851" width="24.6640625" customWidth="1"/>
    <col min="5104" max="5104" width="7.109375" customWidth="1"/>
    <col min="5105" max="5105" width="47.33203125" customWidth="1"/>
    <col min="5106" max="5106" width="24.33203125" customWidth="1"/>
    <col min="5107" max="5107" width="24.6640625" customWidth="1"/>
    <col min="5360" max="5360" width="7.109375" customWidth="1"/>
    <col min="5361" max="5361" width="47.33203125" customWidth="1"/>
    <col min="5362" max="5362" width="24.33203125" customWidth="1"/>
    <col min="5363" max="5363" width="24.6640625" customWidth="1"/>
    <col min="5616" max="5616" width="7.109375" customWidth="1"/>
    <col min="5617" max="5617" width="47.33203125" customWidth="1"/>
    <col min="5618" max="5618" width="24.33203125" customWidth="1"/>
    <col min="5619" max="5619" width="24.6640625" customWidth="1"/>
    <col min="5872" max="5872" width="7.109375" customWidth="1"/>
    <col min="5873" max="5873" width="47.33203125" customWidth="1"/>
    <col min="5874" max="5874" width="24.33203125" customWidth="1"/>
    <col min="5875" max="5875" width="24.6640625" customWidth="1"/>
    <col min="6128" max="6128" width="7.109375" customWidth="1"/>
    <col min="6129" max="6129" width="47.33203125" customWidth="1"/>
    <col min="6130" max="6130" width="24.33203125" customWidth="1"/>
    <col min="6131" max="6131" width="24.6640625" customWidth="1"/>
    <col min="6384" max="6384" width="7.109375" customWidth="1"/>
    <col min="6385" max="6385" width="47.33203125" customWidth="1"/>
    <col min="6386" max="6386" width="24.33203125" customWidth="1"/>
    <col min="6387" max="6387" width="24.6640625" customWidth="1"/>
    <col min="6640" max="6640" width="7.109375" customWidth="1"/>
    <col min="6641" max="6641" width="47.33203125" customWidth="1"/>
    <col min="6642" max="6642" width="24.33203125" customWidth="1"/>
    <col min="6643" max="6643" width="24.6640625" customWidth="1"/>
    <col min="6896" max="6896" width="7.109375" customWidth="1"/>
    <col min="6897" max="6897" width="47.33203125" customWidth="1"/>
    <col min="6898" max="6898" width="24.33203125" customWidth="1"/>
    <col min="6899" max="6899" width="24.6640625" customWidth="1"/>
    <col min="7152" max="7152" width="7.109375" customWidth="1"/>
    <col min="7153" max="7153" width="47.33203125" customWidth="1"/>
    <col min="7154" max="7154" width="24.33203125" customWidth="1"/>
    <col min="7155" max="7155" width="24.6640625" customWidth="1"/>
    <col min="7408" max="7408" width="7.109375" customWidth="1"/>
    <col min="7409" max="7409" width="47.33203125" customWidth="1"/>
    <col min="7410" max="7410" width="24.33203125" customWidth="1"/>
    <col min="7411" max="7411" width="24.6640625" customWidth="1"/>
    <col min="7664" max="7664" width="7.109375" customWidth="1"/>
    <col min="7665" max="7665" width="47.33203125" customWidth="1"/>
    <col min="7666" max="7666" width="24.33203125" customWidth="1"/>
    <col min="7667" max="7667" width="24.6640625" customWidth="1"/>
    <col min="7920" max="7920" width="7.109375" customWidth="1"/>
    <col min="7921" max="7921" width="47.33203125" customWidth="1"/>
    <col min="7922" max="7922" width="24.33203125" customWidth="1"/>
    <col min="7923" max="7923" width="24.6640625" customWidth="1"/>
    <col min="8176" max="8176" width="7.109375" customWidth="1"/>
    <col min="8177" max="8177" width="47.33203125" customWidth="1"/>
    <col min="8178" max="8178" width="24.33203125" customWidth="1"/>
    <col min="8179" max="8179" width="24.6640625" customWidth="1"/>
    <col min="8432" max="8432" width="7.109375" customWidth="1"/>
    <col min="8433" max="8433" width="47.33203125" customWidth="1"/>
    <col min="8434" max="8434" width="24.33203125" customWidth="1"/>
    <col min="8435" max="8435" width="24.6640625" customWidth="1"/>
    <col min="8688" max="8688" width="7.109375" customWidth="1"/>
    <col min="8689" max="8689" width="47.33203125" customWidth="1"/>
    <col min="8690" max="8690" width="24.33203125" customWidth="1"/>
    <col min="8691" max="8691" width="24.6640625" customWidth="1"/>
    <col min="8944" max="8944" width="7.109375" customWidth="1"/>
    <col min="8945" max="8945" width="47.33203125" customWidth="1"/>
    <col min="8946" max="8946" width="24.33203125" customWidth="1"/>
    <col min="8947" max="8947" width="24.6640625" customWidth="1"/>
    <col min="9200" max="9200" width="7.109375" customWidth="1"/>
    <col min="9201" max="9201" width="47.33203125" customWidth="1"/>
    <col min="9202" max="9202" width="24.33203125" customWidth="1"/>
    <col min="9203" max="9203" width="24.6640625" customWidth="1"/>
    <col min="9456" max="9456" width="7.109375" customWidth="1"/>
    <col min="9457" max="9457" width="47.33203125" customWidth="1"/>
    <col min="9458" max="9458" width="24.33203125" customWidth="1"/>
    <col min="9459" max="9459" width="24.6640625" customWidth="1"/>
    <col min="9712" max="9712" width="7.109375" customWidth="1"/>
    <col min="9713" max="9713" width="47.33203125" customWidth="1"/>
    <col min="9714" max="9714" width="24.33203125" customWidth="1"/>
    <col min="9715" max="9715" width="24.6640625" customWidth="1"/>
    <col min="9968" max="9968" width="7.109375" customWidth="1"/>
    <col min="9969" max="9969" width="47.33203125" customWidth="1"/>
    <col min="9970" max="9970" width="24.33203125" customWidth="1"/>
    <col min="9971" max="9971" width="24.6640625" customWidth="1"/>
    <col min="10224" max="10224" width="7.109375" customWidth="1"/>
    <col min="10225" max="10225" width="47.33203125" customWidth="1"/>
    <col min="10226" max="10226" width="24.33203125" customWidth="1"/>
    <col min="10227" max="10227" width="24.6640625" customWidth="1"/>
    <col min="10480" max="10480" width="7.109375" customWidth="1"/>
    <col min="10481" max="10481" width="47.33203125" customWidth="1"/>
    <col min="10482" max="10482" width="24.33203125" customWidth="1"/>
    <col min="10483" max="10483" width="24.6640625" customWidth="1"/>
    <col min="10736" max="10736" width="7.109375" customWidth="1"/>
    <col min="10737" max="10737" width="47.33203125" customWidth="1"/>
    <col min="10738" max="10738" width="24.33203125" customWidth="1"/>
    <col min="10739" max="10739" width="24.6640625" customWidth="1"/>
    <col min="10992" max="10992" width="7.109375" customWidth="1"/>
    <col min="10993" max="10993" width="47.33203125" customWidth="1"/>
    <col min="10994" max="10994" width="24.33203125" customWidth="1"/>
    <col min="10995" max="10995" width="24.6640625" customWidth="1"/>
    <col min="11248" max="11248" width="7.109375" customWidth="1"/>
    <col min="11249" max="11249" width="47.33203125" customWidth="1"/>
    <col min="11250" max="11250" width="24.33203125" customWidth="1"/>
    <col min="11251" max="11251" width="24.6640625" customWidth="1"/>
    <col min="11504" max="11504" width="7.109375" customWidth="1"/>
    <col min="11505" max="11505" width="47.33203125" customWidth="1"/>
    <col min="11506" max="11506" width="24.33203125" customWidth="1"/>
    <col min="11507" max="11507" width="24.6640625" customWidth="1"/>
    <col min="11760" max="11760" width="7.109375" customWidth="1"/>
    <col min="11761" max="11761" width="47.33203125" customWidth="1"/>
    <col min="11762" max="11762" width="24.33203125" customWidth="1"/>
    <col min="11763" max="11763" width="24.6640625" customWidth="1"/>
    <col min="12016" max="12016" width="7.109375" customWidth="1"/>
    <col min="12017" max="12017" width="47.33203125" customWidth="1"/>
    <col min="12018" max="12018" width="24.33203125" customWidth="1"/>
    <col min="12019" max="12019" width="24.6640625" customWidth="1"/>
    <col min="12272" max="12272" width="7.109375" customWidth="1"/>
    <col min="12273" max="12273" width="47.33203125" customWidth="1"/>
    <col min="12274" max="12274" width="24.33203125" customWidth="1"/>
    <col min="12275" max="12275" width="24.6640625" customWidth="1"/>
    <col min="12528" max="12528" width="7.109375" customWidth="1"/>
    <col min="12529" max="12529" width="47.33203125" customWidth="1"/>
    <col min="12530" max="12530" width="24.33203125" customWidth="1"/>
    <col min="12531" max="12531" width="24.6640625" customWidth="1"/>
    <col min="12784" max="12784" width="7.109375" customWidth="1"/>
    <col min="12785" max="12785" width="47.33203125" customWidth="1"/>
    <col min="12786" max="12786" width="24.33203125" customWidth="1"/>
    <col min="12787" max="12787" width="24.6640625" customWidth="1"/>
    <col min="13040" max="13040" width="7.109375" customWidth="1"/>
    <col min="13041" max="13041" width="47.33203125" customWidth="1"/>
    <col min="13042" max="13042" width="24.33203125" customWidth="1"/>
    <col min="13043" max="13043" width="24.6640625" customWidth="1"/>
    <col min="13296" max="13296" width="7.109375" customWidth="1"/>
    <col min="13297" max="13297" width="47.33203125" customWidth="1"/>
    <col min="13298" max="13298" width="24.33203125" customWidth="1"/>
    <col min="13299" max="13299" width="24.6640625" customWidth="1"/>
    <col min="13552" max="13552" width="7.109375" customWidth="1"/>
    <col min="13553" max="13553" width="47.33203125" customWidth="1"/>
    <col min="13554" max="13554" width="24.33203125" customWidth="1"/>
    <col min="13555" max="13555" width="24.6640625" customWidth="1"/>
    <col min="13808" max="13808" width="7.109375" customWidth="1"/>
    <col min="13809" max="13809" width="47.33203125" customWidth="1"/>
    <col min="13810" max="13810" width="24.33203125" customWidth="1"/>
    <col min="13811" max="13811" width="24.6640625" customWidth="1"/>
    <col min="14064" max="14064" width="7.109375" customWidth="1"/>
    <col min="14065" max="14065" width="47.33203125" customWidth="1"/>
    <col min="14066" max="14066" width="24.33203125" customWidth="1"/>
    <col min="14067" max="14067" width="24.6640625" customWidth="1"/>
    <col min="14320" max="14320" width="7.109375" customWidth="1"/>
    <col min="14321" max="14321" width="47.33203125" customWidth="1"/>
    <col min="14322" max="14322" width="24.33203125" customWidth="1"/>
    <col min="14323" max="14323" width="24.6640625" customWidth="1"/>
    <col min="14576" max="14576" width="7.109375" customWidth="1"/>
    <col min="14577" max="14577" width="47.33203125" customWidth="1"/>
    <col min="14578" max="14578" width="24.33203125" customWidth="1"/>
    <col min="14579" max="14579" width="24.6640625" customWidth="1"/>
    <col min="14832" max="14832" width="7.109375" customWidth="1"/>
    <col min="14833" max="14833" width="47.33203125" customWidth="1"/>
    <col min="14834" max="14834" width="24.33203125" customWidth="1"/>
    <col min="14835" max="14835" width="24.6640625" customWidth="1"/>
    <col min="15088" max="15088" width="7.109375" customWidth="1"/>
    <col min="15089" max="15089" width="47.33203125" customWidth="1"/>
    <col min="15090" max="15090" width="24.33203125" customWidth="1"/>
    <col min="15091" max="15091" width="24.6640625" customWidth="1"/>
    <col min="15344" max="15344" width="7.109375" customWidth="1"/>
    <col min="15345" max="15345" width="47.33203125" customWidth="1"/>
    <col min="15346" max="15346" width="24.33203125" customWidth="1"/>
    <col min="15347" max="15347" width="24.6640625" customWidth="1"/>
    <col min="15600" max="15600" width="7.109375" customWidth="1"/>
    <col min="15601" max="15601" width="47.33203125" customWidth="1"/>
    <col min="15602" max="15602" width="24.33203125" customWidth="1"/>
    <col min="15603" max="15603" width="24.6640625" customWidth="1"/>
    <col min="15856" max="15856" width="7.109375" customWidth="1"/>
    <col min="15857" max="15857" width="47.33203125" customWidth="1"/>
    <col min="15858" max="15858" width="24.33203125" customWidth="1"/>
    <col min="15859" max="15859" width="24.6640625" customWidth="1"/>
    <col min="16112" max="16112" width="7.109375" customWidth="1"/>
    <col min="16113" max="16113" width="47.33203125" customWidth="1"/>
    <col min="16114" max="16114" width="24.33203125" customWidth="1"/>
    <col min="16115" max="16115" width="24.6640625" customWidth="1"/>
  </cols>
  <sheetData>
    <row r="1" spans="1:8" ht="15.6" x14ac:dyDescent="0.3">
      <c r="A1" s="48" t="s">
        <v>0</v>
      </c>
      <c r="B1" s="49"/>
      <c r="C1" s="49"/>
      <c r="D1" s="49"/>
    </row>
    <row r="2" spans="1:8" ht="15" thickBot="1" x14ac:dyDescent="0.35">
      <c r="A2" s="50" t="s">
        <v>1</v>
      </c>
      <c r="B2" s="51"/>
      <c r="C2" s="51"/>
      <c r="D2" s="51"/>
    </row>
    <row r="3" spans="1:8" ht="15.6" thickBot="1" x14ac:dyDescent="0.35">
      <c r="A3" s="28" t="s">
        <v>59</v>
      </c>
      <c r="B3" s="52" t="s">
        <v>2</v>
      </c>
      <c r="C3" s="52"/>
      <c r="D3" s="16">
        <f>102000+85200+36500+14900</f>
        <v>238600</v>
      </c>
      <c r="E3" s="43" t="s">
        <v>101</v>
      </c>
      <c r="F3" s="39"/>
      <c r="G3" s="39"/>
    </row>
    <row r="4" spans="1:8" ht="15.6" thickBot="1" x14ac:dyDescent="0.35">
      <c r="A4" s="28" t="s">
        <v>100</v>
      </c>
      <c r="B4" s="53" t="s">
        <v>3</v>
      </c>
      <c r="C4" s="52"/>
      <c r="D4" s="16">
        <v>5500</v>
      </c>
      <c r="E4" s="44"/>
      <c r="F4" s="44"/>
      <c r="G4" s="39"/>
    </row>
    <row r="5" spans="1:8" ht="15.6" thickBot="1" x14ac:dyDescent="0.35">
      <c r="A5" s="28" t="s">
        <v>103</v>
      </c>
      <c r="B5" s="25" t="s">
        <v>4</v>
      </c>
      <c r="C5" s="24"/>
      <c r="D5" s="32"/>
      <c r="E5" s="39"/>
      <c r="F5" s="39"/>
      <c r="G5" s="39"/>
    </row>
    <row r="6" spans="1:8" ht="15.6" thickBot="1" x14ac:dyDescent="0.35">
      <c r="A6" s="27" t="s">
        <v>60</v>
      </c>
      <c r="B6" s="52" t="s">
        <v>73</v>
      </c>
      <c r="C6" s="52"/>
      <c r="D6" s="16">
        <v>12500</v>
      </c>
      <c r="E6" s="44" t="s">
        <v>104</v>
      </c>
      <c r="F6" s="39"/>
      <c r="G6" s="39"/>
    </row>
    <row r="7" spans="1:8" ht="15.6" thickBot="1" x14ac:dyDescent="0.35">
      <c r="A7" s="27" t="s">
        <v>62</v>
      </c>
      <c r="B7" s="23" t="s">
        <v>63</v>
      </c>
      <c r="C7" s="24"/>
      <c r="D7" s="32"/>
      <c r="E7" s="39"/>
      <c r="F7" s="39"/>
      <c r="G7" s="39"/>
    </row>
    <row r="8" spans="1:8" ht="15.6" thickBot="1" x14ac:dyDescent="0.35">
      <c r="A8" s="28" t="s">
        <v>64</v>
      </c>
      <c r="B8" s="52" t="s">
        <v>5</v>
      </c>
      <c r="C8" s="52"/>
      <c r="D8" s="38">
        <f>36300+4300</f>
        <v>40600</v>
      </c>
      <c r="E8" s="43" t="s">
        <v>105</v>
      </c>
      <c r="F8" s="44"/>
      <c r="G8" s="39"/>
    </row>
    <row r="9" spans="1:8" ht="15.6" thickBot="1" x14ac:dyDescent="0.35">
      <c r="A9" s="27" t="s">
        <v>65</v>
      </c>
      <c r="B9" s="54" t="s">
        <v>6</v>
      </c>
      <c r="C9" s="55"/>
      <c r="D9" s="32"/>
    </row>
    <row r="10" spans="1:8" ht="15.6" thickBot="1" x14ac:dyDescent="0.35">
      <c r="A10" s="27" t="s">
        <v>66</v>
      </c>
      <c r="B10" s="54" t="s">
        <v>7</v>
      </c>
      <c r="C10" s="55"/>
      <c r="D10" s="32"/>
    </row>
    <row r="11" spans="1:8" ht="15.6" thickBot="1" x14ac:dyDescent="0.35">
      <c r="A11" s="27" t="s">
        <v>67</v>
      </c>
      <c r="B11" s="47" t="s">
        <v>8</v>
      </c>
      <c r="C11" s="56"/>
      <c r="D11" s="32"/>
    </row>
    <row r="12" spans="1:8" ht="15" thickBot="1" x14ac:dyDescent="0.35">
      <c r="A12" s="57" t="s">
        <v>9</v>
      </c>
      <c r="B12" s="58"/>
      <c r="C12" s="58"/>
      <c r="D12" s="58"/>
    </row>
    <row r="13" spans="1:8" ht="15.6" thickBot="1" x14ac:dyDescent="0.35">
      <c r="A13" s="29" t="s">
        <v>68</v>
      </c>
      <c r="B13" s="47" t="s">
        <v>58</v>
      </c>
      <c r="C13" s="47"/>
      <c r="D13" s="16">
        <f>23600</f>
        <v>23600</v>
      </c>
      <c r="E13" s="45" t="s">
        <v>110</v>
      </c>
      <c r="F13" s="40"/>
      <c r="G13" s="40"/>
      <c r="H13" s="40"/>
    </row>
    <row r="14" spans="1:8" ht="15.6" thickBot="1" x14ac:dyDescent="0.35">
      <c r="A14" s="29" t="s">
        <v>69</v>
      </c>
      <c r="B14" s="47" t="s">
        <v>10</v>
      </c>
      <c r="C14" s="47"/>
      <c r="D14" s="32"/>
      <c r="E14" s="40"/>
      <c r="F14" s="40"/>
      <c r="G14" s="40"/>
      <c r="H14" s="40"/>
    </row>
    <row r="15" spans="1:8" ht="15.6" thickBot="1" x14ac:dyDescent="0.35">
      <c r="A15" s="29" t="s">
        <v>70</v>
      </c>
      <c r="B15" s="47" t="s">
        <v>72</v>
      </c>
      <c r="C15" s="47"/>
      <c r="D15" s="32"/>
      <c r="E15" s="40"/>
      <c r="F15" s="40"/>
      <c r="G15" s="40"/>
      <c r="H15" s="40"/>
    </row>
    <row r="16" spans="1:8" ht="15.6" thickBot="1" x14ac:dyDescent="0.35">
      <c r="A16" s="29" t="s">
        <v>71</v>
      </c>
      <c r="B16" s="59" t="s">
        <v>61</v>
      </c>
      <c r="C16" s="59"/>
      <c r="D16" s="32"/>
      <c r="E16" s="40"/>
      <c r="F16" s="40"/>
      <c r="G16" s="40"/>
      <c r="H16" s="40"/>
    </row>
    <row r="17" spans="1:8" ht="15.6" thickBot="1" x14ac:dyDescent="0.35">
      <c r="A17" s="29" t="s">
        <v>74</v>
      </c>
      <c r="B17" s="23" t="s">
        <v>63</v>
      </c>
      <c r="C17" s="26"/>
      <c r="D17" s="32"/>
      <c r="E17" s="40"/>
      <c r="F17" s="40"/>
      <c r="G17" s="40"/>
      <c r="H17" s="40"/>
    </row>
    <row r="18" spans="1:8" ht="15.6" thickBot="1" x14ac:dyDescent="0.35">
      <c r="A18" s="29" t="s">
        <v>75</v>
      </c>
      <c r="B18" s="26" t="s">
        <v>76</v>
      </c>
      <c r="C18" s="26"/>
      <c r="D18" s="32"/>
      <c r="E18" s="40"/>
      <c r="F18" s="40"/>
      <c r="G18" s="40"/>
      <c r="H18" s="40"/>
    </row>
    <row r="19" spans="1:8" ht="15.6" thickBot="1" x14ac:dyDescent="0.35">
      <c r="A19" s="29" t="s">
        <v>77</v>
      </c>
      <c r="B19" s="52" t="s">
        <v>5</v>
      </c>
      <c r="C19" s="52"/>
      <c r="D19" s="32"/>
      <c r="E19" s="40"/>
      <c r="F19" s="40"/>
      <c r="G19" s="40"/>
      <c r="H19" s="40"/>
    </row>
    <row r="20" spans="1:8" ht="15.6" thickBot="1" x14ac:dyDescent="0.35">
      <c r="A20" s="29" t="s">
        <v>78</v>
      </c>
      <c r="B20" s="24" t="s">
        <v>79</v>
      </c>
      <c r="C20" s="26"/>
      <c r="D20" s="16">
        <f>36800+17600</f>
        <v>54400</v>
      </c>
      <c r="E20" s="46" t="s">
        <v>102</v>
      </c>
      <c r="F20" s="40"/>
      <c r="G20" s="40"/>
      <c r="H20" s="40"/>
    </row>
    <row r="21" spans="1:8" ht="15.6" thickBot="1" x14ac:dyDescent="0.35">
      <c r="A21" s="29" t="s">
        <v>80</v>
      </c>
      <c r="B21" s="47" t="s">
        <v>11</v>
      </c>
      <c r="C21" s="47"/>
      <c r="D21" s="32"/>
      <c r="E21" s="40"/>
      <c r="F21" s="40"/>
      <c r="G21" s="40"/>
      <c r="H21" s="40"/>
    </row>
    <row r="22" spans="1:8" ht="15.6" thickBot="1" x14ac:dyDescent="0.35">
      <c r="A22" s="29" t="s">
        <v>81</v>
      </c>
      <c r="B22" s="47" t="s">
        <v>12</v>
      </c>
      <c r="C22" s="47"/>
      <c r="D22" s="32"/>
      <c r="E22" s="40"/>
      <c r="F22" s="40"/>
      <c r="G22" s="40"/>
      <c r="H22" s="40"/>
    </row>
    <row r="23" spans="1:8" ht="15.6" thickBot="1" x14ac:dyDescent="0.35">
      <c r="A23" s="27" t="s">
        <v>82</v>
      </c>
      <c r="B23" s="54" t="s">
        <v>13</v>
      </c>
      <c r="C23" s="55"/>
      <c r="D23" s="32"/>
    </row>
    <row r="24" spans="1:8" ht="15.6" thickBot="1" x14ac:dyDescent="0.35">
      <c r="A24" s="27" t="s">
        <v>83</v>
      </c>
      <c r="B24" s="47" t="s">
        <v>8</v>
      </c>
      <c r="C24" s="56"/>
      <c r="D24" s="32"/>
    </row>
    <row r="25" spans="1:8" ht="15.6" x14ac:dyDescent="0.3">
      <c r="A25" s="60" t="s">
        <v>14</v>
      </c>
      <c r="B25" s="61"/>
      <c r="C25" s="61"/>
      <c r="D25" s="61"/>
    </row>
    <row r="26" spans="1:8" x14ac:dyDescent="0.3">
      <c r="A26" s="62" t="s">
        <v>15</v>
      </c>
      <c r="B26" s="63"/>
      <c r="C26" s="63"/>
      <c r="D26" s="63"/>
    </row>
    <row r="27" spans="1:8" ht="15" thickBot="1" x14ac:dyDescent="0.35">
      <c r="A27" s="64" t="s">
        <v>16</v>
      </c>
      <c r="B27" s="64"/>
      <c r="C27" s="2" t="s">
        <v>17</v>
      </c>
      <c r="D27" s="2" t="s">
        <v>18</v>
      </c>
    </row>
    <row r="28" spans="1:8" ht="15.6" thickBot="1" x14ac:dyDescent="0.35">
      <c r="A28" s="28" t="s">
        <v>19</v>
      </c>
      <c r="B28" s="1" t="s">
        <v>20</v>
      </c>
      <c r="C28" s="17">
        <f>102000+5500+14900+36300+4300</f>
        <v>163000</v>
      </c>
      <c r="D28" s="18">
        <f>C28*0.2</f>
        <v>32600</v>
      </c>
      <c r="E28" s="41" t="s">
        <v>106</v>
      </c>
      <c r="F28" s="40"/>
      <c r="G28" s="40"/>
      <c r="H28" s="40"/>
    </row>
    <row r="29" spans="1:8" ht="15.6" thickBot="1" x14ac:dyDescent="0.35">
      <c r="A29" s="28" t="s">
        <v>21</v>
      </c>
      <c r="B29" s="1" t="s">
        <v>22</v>
      </c>
      <c r="C29" s="17">
        <v>85200</v>
      </c>
      <c r="D29" s="18">
        <f>C29*0.055</f>
        <v>4686</v>
      </c>
      <c r="E29" s="40"/>
      <c r="F29" s="40"/>
      <c r="G29" s="40"/>
      <c r="H29" s="40"/>
    </row>
    <row r="30" spans="1:8" ht="15.6" thickBot="1" x14ac:dyDescent="0.35">
      <c r="A30" s="27" t="s">
        <v>23</v>
      </c>
      <c r="B30" s="1" t="s">
        <v>24</v>
      </c>
      <c r="C30" s="17">
        <v>36500</v>
      </c>
      <c r="D30" s="18">
        <f>C30*0.1</f>
        <v>3650</v>
      </c>
      <c r="E30" s="40"/>
      <c r="F30" s="40"/>
      <c r="G30" s="40"/>
      <c r="H30" s="40"/>
    </row>
    <row r="31" spans="1:8" ht="15" thickBot="1" x14ac:dyDescent="0.35">
      <c r="A31" s="65" t="s">
        <v>25</v>
      </c>
      <c r="B31" s="66"/>
      <c r="C31" s="2" t="s">
        <v>17</v>
      </c>
      <c r="D31" s="2" t="s">
        <v>18</v>
      </c>
    </row>
    <row r="32" spans="1:8" ht="15" thickBot="1" x14ac:dyDescent="0.35">
      <c r="A32" s="27">
        <v>10</v>
      </c>
      <c r="B32" s="1" t="s">
        <v>26</v>
      </c>
      <c r="C32" s="3"/>
      <c r="D32" s="3"/>
    </row>
    <row r="33" spans="1:5" ht="15" thickBot="1" x14ac:dyDescent="0.35">
      <c r="A33" s="27">
        <v>11</v>
      </c>
      <c r="B33" s="1" t="s">
        <v>27</v>
      </c>
      <c r="C33" s="3"/>
      <c r="D33" s="3"/>
    </row>
    <row r="34" spans="1:5" ht="15" thickBot="1" x14ac:dyDescent="0.35">
      <c r="A34" s="30" t="s">
        <v>28</v>
      </c>
      <c r="B34" s="30"/>
      <c r="C34" s="4" t="s">
        <v>17</v>
      </c>
      <c r="D34" s="4" t="s">
        <v>18</v>
      </c>
    </row>
    <row r="35" spans="1:5" ht="15" thickBot="1" x14ac:dyDescent="0.35">
      <c r="A35" s="27">
        <v>13</v>
      </c>
      <c r="B35" s="5" t="s">
        <v>29</v>
      </c>
      <c r="C35" s="3"/>
      <c r="D35" s="13"/>
    </row>
    <row r="36" spans="1:5" ht="15" thickBot="1" x14ac:dyDescent="0.35">
      <c r="A36" s="27">
        <v>14</v>
      </c>
      <c r="B36" s="5" t="s">
        <v>30</v>
      </c>
      <c r="C36" s="3"/>
      <c r="D36" s="13"/>
    </row>
    <row r="37" spans="1:5" ht="15" thickBot="1" x14ac:dyDescent="0.35">
      <c r="A37" s="30" t="s">
        <v>84</v>
      </c>
      <c r="B37" s="30"/>
      <c r="C37" s="4" t="s">
        <v>17</v>
      </c>
      <c r="D37" s="4" t="s">
        <v>18</v>
      </c>
    </row>
    <row r="38" spans="1:5" ht="15.6" thickBot="1" x14ac:dyDescent="0.35">
      <c r="A38" s="27" t="s">
        <v>85</v>
      </c>
      <c r="B38" s="5" t="s">
        <v>91</v>
      </c>
      <c r="C38" s="19">
        <f>D6</f>
        <v>12500</v>
      </c>
      <c r="D38" s="19">
        <f>C38*0.2</f>
        <v>2500</v>
      </c>
      <c r="E38" t="s">
        <v>111</v>
      </c>
    </row>
    <row r="39" spans="1:5" ht="15" thickBot="1" x14ac:dyDescent="0.35">
      <c r="A39" s="27" t="s">
        <v>86</v>
      </c>
      <c r="B39" s="5" t="s">
        <v>24</v>
      </c>
      <c r="C39" s="3"/>
      <c r="D39" s="13"/>
    </row>
    <row r="40" spans="1:5" ht="15" thickBot="1" x14ac:dyDescent="0.35">
      <c r="A40" s="27" t="s">
        <v>87</v>
      </c>
      <c r="B40" s="5" t="s">
        <v>92</v>
      </c>
      <c r="C40" s="3"/>
      <c r="D40" s="13"/>
    </row>
    <row r="41" spans="1:5" ht="15" thickBot="1" x14ac:dyDescent="0.35">
      <c r="A41" s="27" t="s">
        <v>88</v>
      </c>
      <c r="B41" s="5" t="s">
        <v>93</v>
      </c>
      <c r="C41" s="3"/>
      <c r="D41" s="13"/>
    </row>
    <row r="42" spans="1:5" ht="15" thickBot="1" x14ac:dyDescent="0.35">
      <c r="A42" s="27" t="s">
        <v>89</v>
      </c>
      <c r="B42" s="5" t="s">
        <v>94</v>
      </c>
      <c r="C42" s="3"/>
      <c r="D42" s="13"/>
    </row>
    <row r="43" spans="1:5" ht="15" thickBot="1" x14ac:dyDescent="0.35">
      <c r="A43" s="27" t="s">
        <v>90</v>
      </c>
      <c r="B43" s="5" t="s">
        <v>95</v>
      </c>
      <c r="C43" s="3"/>
      <c r="D43" s="13"/>
    </row>
    <row r="44" spans="1:5" ht="15" thickBot="1" x14ac:dyDescent="0.35">
      <c r="A44" s="27">
        <v>15</v>
      </c>
      <c r="B44" s="21" t="s">
        <v>31</v>
      </c>
      <c r="C44" s="21"/>
      <c r="D44" s="13"/>
    </row>
    <row r="45" spans="1:5" ht="15" thickBot="1" x14ac:dyDescent="0.35">
      <c r="A45" s="27"/>
      <c r="B45" s="31" t="s">
        <v>96</v>
      </c>
      <c r="C45" s="3"/>
      <c r="D45" s="24"/>
    </row>
    <row r="46" spans="1:5" ht="15" thickBot="1" x14ac:dyDescent="0.35">
      <c r="A46" s="27" t="s">
        <v>32</v>
      </c>
      <c r="B46" s="22" t="s">
        <v>33</v>
      </c>
      <c r="C46" s="14"/>
      <c r="D46" s="13"/>
    </row>
    <row r="47" spans="1:5" ht="15.6" thickBot="1" x14ac:dyDescent="0.35">
      <c r="A47" s="27">
        <v>16</v>
      </c>
      <c r="B47" s="15" t="s">
        <v>34</v>
      </c>
      <c r="C47" s="22"/>
      <c r="D47" s="19">
        <f>D28+D38+D29+D30</f>
        <v>43436</v>
      </c>
    </row>
    <row r="48" spans="1:5" ht="15.6" thickBot="1" x14ac:dyDescent="0.35">
      <c r="A48" s="27">
        <v>17</v>
      </c>
      <c r="B48" s="22" t="s">
        <v>35</v>
      </c>
      <c r="C48" s="19">
        <f>D8*0.2</f>
        <v>8120</v>
      </c>
    </row>
    <row r="49" spans="1:8" ht="15" thickBot="1" x14ac:dyDescent="0.35">
      <c r="A49" s="27">
        <v>18</v>
      </c>
      <c r="B49" s="22" t="s">
        <v>36</v>
      </c>
      <c r="C49" s="13"/>
    </row>
    <row r="50" spans="1:8" ht="15" thickBot="1" x14ac:dyDescent="0.35">
      <c r="A50" s="67" t="s">
        <v>37</v>
      </c>
      <c r="B50" s="68"/>
      <c r="C50" s="69"/>
      <c r="D50" s="69"/>
    </row>
    <row r="51" spans="1:8" ht="15.6" thickBot="1" x14ac:dyDescent="0.35">
      <c r="A51" s="27">
        <v>19</v>
      </c>
      <c r="B51" s="21" t="s">
        <v>38</v>
      </c>
      <c r="C51" s="21"/>
      <c r="D51" s="16">
        <f>(4300+6200)*0.2</f>
        <v>2100</v>
      </c>
      <c r="E51" s="46" t="s">
        <v>107</v>
      </c>
      <c r="F51" s="40"/>
      <c r="G51" s="40"/>
      <c r="H51" s="40"/>
    </row>
    <row r="52" spans="1:8" ht="15.6" thickBot="1" x14ac:dyDescent="0.35">
      <c r="A52" s="27">
        <v>20</v>
      </c>
      <c r="B52" s="21" t="s">
        <v>39</v>
      </c>
      <c r="C52" s="21"/>
      <c r="D52" s="16">
        <f>(62800+36300+12500+13600)*0.2</f>
        <v>25040</v>
      </c>
      <c r="E52" s="46" t="s">
        <v>108</v>
      </c>
      <c r="F52" s="40"/>
      <c r="G52" s="40"/>
      <c r="H52" s="40"/>
    </row>
    <row r="53" spans="1:8" ht="15" thickBot="1" x14ac:dyDescent="0.35">
      <c r="A53" s="27">
        <v>21</v>
      </c>
      <c r="B53" s="22" t="s">
        <v>40</v>
      </c>
      <c r="C53" s="22"/>
      <c r="D53" s="33"/>
      <c r="E53" s="40"/>
      <c r="F53" s="40"/>
      <c r="G53" s="40"/>
      <c r="H53" s="40"/>
    </row>
    <row r="54" spans="1:8" ht="15" thickBot="1" x14ac:dyDescent="0.35">
      <c r="A54" s="27"/>
      <c r="B54" s="31" t="s">
        <v>97</v>
      </c>
      <c r="C54" s="13"/>
      <c r="D54" s="34"/>
    </row>
    <row r="55" spans="1:8" ht="15" thickBot="1" x14ac:dyDescent="0.35">
      <c r="A55" s="27"/>
      <c r="B55" s="22" t="s">
        <v>98</v>
      </c>
      <c r="C55" s="13"/>
      <c r="D55" s="35"/>
    </row>
    <row r="56" spans="1:8" ht="15.6" thickBot="1" x14ac:dyDescent="0.35">
      <c r="A56" s="27">
        <v>22</v>
      </c>
      <c r="B56" s="21" t="s">
        <v>41</v>
      </c>
      <c r="C56" s="21"/>
      <c r="D56" s="16">
        <v>2300</v>
      </c>
    </row>
    <row r="57" spans="1:8" ht="15" thickBot="1" x14ac:dyDescent="0.35">
      <c r="A57" s="27" t="s">
        <v>42</v>
      </c>
      <c r="B57" s="22" t="s">
        <v>43</v>
      </c>
      <c r="C57" s="22"/>
      <c r="D57" s="33"/>
    </row>
    <row r="58" spans="1:8" ht="15" thickBot="1" x14ac:dyDescent="0.35">
      <c r="A58" s="27" t="s">
        <v>44</v>
      </c>
      <c r="B58" s="6" t="s">
        <v>45</v>
      </c>
      <c r="C58" s="13"/>
      <c r="D58" s="36"/>
    </row>
    <row r="59" spans="1:8" ht="15.6" thickBot="1" x14ac:dyDescent="0.35">
      <c r="A59" s="27">
        <v>23</v>
      </c>
      <c r="B59" s="7" t="s">
        <v>46</v>
      </c>
      <c r="C59" s="6"/>
      <c r="D59" s="19">
        <f>SUM(D51:D57)</f>
        <v>29440</v>
      </c>
    </row>
    <row r="60" spans="1:8" ht="15" thickBot="1" x14ac:dyDescent="0.35">
      <c r="A60" s="27">
        <v>24</v>
      </c>
      <c r="B60" s="7" t="s">
        <v>99</v>
      </c>
      <c r="C60" s="6"/>
      <c r="D60" s="37"/>
    </row>
    <row r="61" spans="1:8" x14ac:dyDescent="0.3">
      <c r="A61" s="27"/>
      <c r="B61" s="6"/>
      <c r="C61" s="6"/>
      <c r="D61" s="6"/>
    </row>
    <row r="62" spans="1:8" ht="15" thickBot="1" x14ac:dyDescent="0.35">
      <c r="A62" s="70" t="s">
        <v>47</v>
      </c>
      <c r="B62" s="71"/>
      <c r="C62" s="71"/>
      <c r="D62" s="71"/>
    </row>
    <row r="63" spans="1:8" ht="15" thickBot="1" x14ac:dyDescent="0.35">
      <c r="A63" s="27">
        <v>25</v>
      </c>
      <c r="B63" s="52" t="s">
        <v>48</v>
      </c>
      <c r="C63" s="52"/>
      <c r="D63" s="9"/>
    </row>
    <row r="64" spans="1:8" ht="15" thickBot="1" x14ac:dyDescent="0.35">
      <c r="A64" s="27">
        <v>26</v>
      </c>
      <c r="B64" s="52" t="s">
        <v>49</v>
      </c>
      <c r="C64" s="52"/>
      <c r="D64" s="8"/>
    </row>
    <row r="65" spans="1:6" ht="15" thickBot="1" x14ac:dyDescent="0.35">
      <c r="A65" s="27" t="s">
        <v>50</v>
      </c>
      <c r="B65" s="52" t="s">
        <v>51</v>
      </c>
      <c r="C65" s="52"/>
      <c r="D65" s="8"/>
    </row>
    <row r="66" spans="1:6" ht="15" thickBot="1" x14ac:dyDescent="0.35">
      <c r="A66" s="27">
        <v>27</v>
      </c>
      <c r="B66" s="52" t="s">
        <v>52</v>
      </c>
      <c r="C66" s="52"/>
      <c r="D66" s="8"/>
    </row>
    <row r="67" spans="1:6" ht="15" thickBot="1" x14ac:dyDescent="0.35">
      <c r="A67" s="70" t="s">
        <v>53</v>
      </c>
      <c r="B67" s="71"/>
      <c r="C67" s="71"/>
      <c r="D67" s="71"/>
    </row>
    <row r="68" spans="1:6" ht="16.2" thickBot="1" x14ac:dyDescent="0.35">
      <c r="A68" s="27">
        <v>28</v>
      </c>
      <c r="B68" s="52" t="s">
        <v>54</v>
      </c>
      <c r="C68" s="52"/>
      <c r="D68" s="20">
        <f>D47-D59</f>
        <v>13996</v>
      </c>
      <c r="E68" s="41" t="s">
        <v>109</v>
      </c>
      <c r="F68" s="40"/>
    </row>
    <row r="69" spans="1:6" ht="15" thickBot="1" x14ac:dyDescent="0.35">
      <c r="A69" s="27">
        <v>29</v>
      </c>
      <c r="B69" s="52" t="s">
        <v>55</v>
      </c>
      <c r="C69" s="52"/>
      <c r="D69" s="42"/>
      <c r="E69" s="40"/>
      <c r="F69" s="40"/>
    </row>
    <row r="70" spans="1:6" ht="15" thickBot="1" x14ac:dyDescent="0.35">
      <c r="A70" s="27" t="s">
        <v>50</v>
      </c>
      <c r="B70" s="52" t="s">
        <v>56</v>
      </c>
      <c r="C70" s="52"/>
      <c r="D70" s="42"/>
      <c r="E70" s="40"/>
      <c r="F70" s="40"/>
    </row>
    <row r="71" spans="1:6" ht="16.2" thickBot="1" x14ac:dyDescent="0.35">
      <c r="A71" s="27">
        <v>32</v>
      </c>
      <c r="B71" s="52" t="s">
        <v>57</v>
      </c>
      <c r="C71" s="52"/>
      <c r="D71" s="20">
        <f>D68</f>
        <v>13996</v>
      </c>
      <c r="E71" s="40"/>
      <c r="F71" s="40"/>
    </row>
    <row r="72" spans="1:6" x14ac:dyDescent="0.3">
      <c r="A72" s="10"/>
      <c r="B72" s="11"/>
      <c r="C72" s="11"/>
      <c r="D72" s="11"/>
    </row>
    <row r="73" spans="1:6" x14ac:dyDescent="0.3">
      <c r="A73" s="10"/>
      <c r="B73" s="11"/>
      <c r="C73" s="11"/>
      <c r="D73" s="11"/>
    </row>
    <row r="74" spans="1:6" x14ac:dyDescent="0.3">
      <c r="A74" s="10"/>
      <c r="B74" s="11"/>
      <c r="C74" s="11"/>
      <c r="D74" s="11"/>
    </row>
    <row r="75" spans="1:6" x14ac:dyDescent="0.3">
      <c r="A75" s="10"/>
      <c r="B75" s="11"/>
      <c r="C75" s="11"/>
      <c r="D75" s="11"/>
    </row>
    <row r="76" spans="1:6" x14ac:dyDescent="0.3">
      <c r="A76" s="10"/>
      <c r="B76" s="11"/>
      <c r="C76" s="11"/>
      <c r="D76" s="11"/>
    </row>
    <row r="77" spans="1:6" x14ac:dyDescent="0.3">
      <c r="A77" s="10"/>
      <c r="B77" s="11"/>
      <c r="C77" s="11"/>
      <c r="D77" s="11"/>
    </row>
    <row r="78" spans="1:6" x14ac:dyDescent="0.3">
      <c r="A78" s="10"/>
      <c r="B78" s="11"/>
      <c r="C78" s="11"/>
      <c r="D78" s="11"/>
    </row>
    <row r="79" spans="1:6" x14ac:dyDescent="0.3">
      <c r="A79" s="10"/>
      <c r="B79" s="11"/>
      <c r="C79" s="11"/>
      <c r="D79" s="11"/>
    </row>
    <row r="80" spans="1:6" x14ac:dyDescent="0.3">
      <c r="A80" s="10"/>
      <c r="B80" s="11"/>
      <c r="C80" s="11"/>
      <c r="D80" s="11"/>
    </row>
    <row r="81" spans="1:4" x14ac:dyDescent="0.3">
      <c r="A81" s="10"/>
      <c r="B81" s="11"/>
      <c r="C81" s="11"/>
      <c r="D81" s="11"/>
    </row>
    <row r="82" spans="1:4" x14ac:dyDescent="0.3">
      <c r="A82" s="10"/>
      <c r="B82" s="11"/>
      <c r="C82" s="11"/>
      <c r="D82" s="11"/>
    </row>
    <row r="83" spans="1:4" x14ac:dyDescent="0.3">
      <c r="A83" s="10"/>
      <c r="B83" s="11"/>
      <c r="C83" s="11"/>
      <c r="D83" s="11"/>
    </row>
    <row r="84" spans="1:4" x14ac:dyDescent="0.3">
      <c r="A84" s="10"/>
      <c r="B84" s="11"/>
      <c r="C84" s="11"/>
      <c r="D84" s="11"/>
    </row>
    <row r="85" spans="1:4" x14ac:dyDescent="0.3">
      <c r="A85" s="10"/>
      <c r="B85" s="11"/>
      <c r="C85" s="11"/>
      <c r="D85" s="11"/>
    </row>
    <row r="86" spans="1:4" x14ac:dyDescent="0.3">
      <c r="A86" s="10"/>
      <c r="B86" s="11"/>
      <c r="C86" s="11"/>
      <c r="D86" s="11"/>
    </row>
    <row r="87" spans="1:4" x14ac:dyDescent="0.3">
      <c r="A87" s="10"/>
      <c r="B87" s="11"/>
      <c r="C87" s="11"/>
      <c r="D87" s="11"/>
    </row>
    <row r="88" spans="1:4" x14ac:dyDescent="0.3">
      <c r="A88" s="10"/>
      <c r="B88" s="11"/>
      <c r="C88" s="11"/>
      <c r="D88" s="11"/>
    </row>
    <row r="89" spans="1:4" x14ac:dyDescent="0.3">
      <c r="A89" s="10"/>
      <c r="B89" s="11"/>
      <c r="C89" s="11"/>
      <c r="D89" s="11"/>
    </row>
    <row r="90" spans="1:4" x14ac:dyDescent="0.3">
      <c r="A90" s="10"/>
      <c r="B90" s="11"/>
      <c r="C90" s="11"/>
      <c r="D90" s="11"/>
    </row>
    <row r="91" spans="1:4" x14ac:dyDescent="0.3">
      <c r="A91" s="10"/>
      <c r="B91" s="11"/>
      <c r="C91" s="11"/>
      <c r="D91" s="11"/>
    </row>
    <row r="92" spans="1:4" x14ac:dyDescent="0.3">
      <c r="A92" s="10"/>
      <c r="B92" s="11"/>
      <c r="C92" s="11"/>
      <c r="D92" s="11"/>
    </row>
    <row r="93" spans="1:4" x14ac:dyDescent="0.3">
      <c r="A93" s="10"/>
      <c r="B93" s="11"/>
      <c r="C93" s="11"/>
      <c r="D93" s="11"/>
    </row>
    <row r="94" spans="1:4" x14ac:dyDescent="0.3">
      <c r="A94" s="10"/>
      <c r="B94" s="11"/>
      <c r="C94" s="11"/>
      <c r="D94" s="11"/>
    </row>
    <row r="95" spans="1:4" x14ac:dyDescent="0.3">
      <c r="A95" s="10"/>
      <c r="B95" s="11"/>
      <c r="C95" s="11"/>
      <c r="D95" s="11"/>
    </row>
    <row r="96" spans="1:4" x14ac:dyDescent="0.3">
      <c r="A96" s="10"/>
      <c r="B96" s="11"/>
      <c r="C96" s="11"/>
      <c r="D96" s="11"/>
    </row>
    <row r="97" spans="1:4" x14ac:dyDescent="0.3">
      <c r="A97" s="10"/>
      <c r="B97" s="11"/>
      <c r="C97" s="11"/>
      <c r="D97" s="11"/>
    </row>
    <row r="98" spans="1:4" x14ac:dyDescent="0.3">
      <c r="A98" s="10"/>
      <c r="B98" s="11"/>
      <c r="C98" s="11"/>
      <c r="D98" s="11"/>
    </row>
    <row r="99" spans="1:4" x14ac:dyDescent="0.3">
      <c r="A99" s="10"/>
      <c r="B99" s="11"/>
      <c r="C99" s="11"/>
      <c r="D99" s="11"/>
    </row>
    <row r="100" spans="1:4" x14ac:dyDescent="0.3">
      <c r="A100" s="10"/>
      <c r="B100" s="11"/>
      <c r="C100" s="11"/>
      <c r="D100" s="11"/>
    </row>
    <row r="101" spans="1:4" x14ac:dyDescent="0.3">
      <c r="A101" s="10"/>
      <c r="B101" s="11"/>
      <c r="C101" s="11"/>
      <c r="D101" s="11"/>
    </row>
  </sheetData>
  <mergeCells count="34">
    <mergeCell ref="B71:C71"/>
    <mergeCell ref="A50:D50"/>
    <mergeCell ref="A62:D62"/>
    <mergeCell ref="B63:C63"/>
    <mergeCell ref="B64:C64"/>
    <mergeCell ref="B65:C65"/>
    <mergeCell ref="B66:C66"/>
    <mergeCell ref="A67:D67"/>
    <mergeCell ref="B68:C68"/>
    <mergeCell ref="B69:C69"/>
    <mergeCell ref="B70:C70"/>
    <mergeCell ref="B24:C24"/>
    <mergeCell ref="A25:D25"/>
    <mergeCell ref="A26:D26"/>
    <mergeCell ref="A27:B27"/>
    <mergeCell ref="A31:B31"/>
    <mergeCell ref="B14:C14"/>
    <mergeCell ref="B15:C15"/>
    <mergeCell ref="B21:C21"/>
    <mergeCell ref="B22:C22"/>
    <mergeCell ref="B23:C23"/>
    <mergeCell ref="B16:C16"/>
    <mergeCell ref="B19:C19"/>
    <mergeCell ref="B13:C13"/>
    <mergeCell ref="A1:D1"/>
    <mergeCell ref="A2:D2"/>
    <mergeCell ref="B3:C3"/>
    <mergeCell ref="B4:C4"/>
    <mergeCell ref="B6:C6"/>
    <mergeCell ref="B8:C8"/>
    <mergeCell ref="B9:C9"/>
    <mergeCell ref="B10:C10"/>
    <mergeCell ref="B11:C11"/>
    <mergeCell ref="A12:D12"/>
  </mergeCells>
  <pageMargins left="0.23622047244094491" right="0.23622047244094491" top="0.15748031496062992" bottom="0.15748031496062992" header="0.31496062992125984" footer="0.31496062992125984"/>
  <pageSetup paperSize="9" scale="75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b6f2b70-d5a1-4544-a145-5b4293f1365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529F2146C75048A695AB3F03D98EF9" ma:contentTypeVersion="13" ma:contentTypeDescription="Crée un document." ma:contentTypeScope="" ma:versionID="479e28cf53ac8aba7118a1d28d92a413">
  <xsd:schema xmlns:xsd="http://www.w3.org/2001/XMLSchema" xmlns:xs="http://www.w3.org/2001/XMLSchema" xmlns:p="http://schemas.microsoft.com/office/2006/metadata/properties" xmlns:ns3="1b6f2b70-d5a1-4544-a145-5b4293f13656" targetNamespace="http://schemas.microsoft.com/office/2006/metadata/properties" ma:root="true" ma:fieldsID="af7ba116415e6f231f70f489c79e4ad9" ns3:_="">
    <xsd:import namespace="1b6f2b70-d5a1-4544-a145-5b4293f136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6f2b70-d5a1-4544-a145-5b4293f136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8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FB3CD5-CAC8-4984-8DD8-8FEDEA6083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896F6B-5185-44C7-B86B-F389ADAC60A5}">
  <ds:schemaRefs>
    <ds:schemaRef ds:uri="1b6f2b70-d5a1-4544-a145-5b4293f13656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89803AA-53CA-4856-B762-9CFE36424C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6f2b70-d5a1-4544-a145-5b4293f136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CA3 Valenq</vt:lpstr>
      <vt:lpstr>'CA3 Valenq'!Print_Area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 Eric</dc:creator>
  <cp:lastModifiedBy>Eric Noel</cp:lastModifiedBy>
  <cp:lastPrinted>2022-09-03T08:48:11Z</cp:lastPrinted>
  <dcterms:created xsi:type="dcterms:W3CDTF">2018-10-21T16:28:45Z</dcterms:created>
  <dcterms:modified xsi:type="dcterms:W3CDTF">2025-07-30T12:09:46Z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9cb87bce-1d15-4ccb-a17b-a4cd03be2fa9</vt:lpwstr>
  </property>
  <property fmtid="{D5CDD505-2E9C-101B-9397-08002B2CF9AE}" pid="3" name="ContentTypeId">
    <vt:lpwstr>0x01010021529F2146C75048A695AB3F03D98EF9</vt:lpwstr>
  </property>
</Properties>
</file>