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106- Fiscalité TVA/R106 FA/2025 2026/"/>
    </mc:Choice>
  </mc:AlternateContent>
  <xr:revisionPtr revIDLastSave="0" documentId="8_{BF4346E4-1A4C-4B13-B573-A06C0A88E604}" xr6:coauthVersionLast="36" xr6:coauthVersionMax="36" xr10:uidLastSave="{00000000-0000-0000-0000-000000000000}"/>
  <bookViews>
    <workbookView xWindow="0" yWindow="0" windowWidth="23040" windowHeight="9396" xr2:uid="{00000000-000D-0000-FFFF-FFFF00000000}"/>
  </bookViews>
  <sheets>
    <sheet name="CA3 Corrigé" sheetId="7" r:id="rId1"/>
    <sheet name="Feuil1" sheetId="8" r:id="rId2"/>
  </sheets>
  <definedNames>
    <definedName name="Print_Area" localSheetId="0">'CA3 Corrigé'!$A$1:$D$44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8" l="1"/>
  <c r="D16" i="8"/>
  <c r="D25" i="7"/>
  <c r="E18" i="8"/>
  <c r="D14" i="8"/>
  <c r="D12" i="8"/>
  <c r="C12" i="8"/>
  <c r="D11" i="8"/>
  <c r="E6" i="8"/>
  <c r="E5" i="8"/>
  <c r="D4" i="8"/>
  <c r="D3" i="8"/>
  <c r="D24" i="7" l="1"/>
  <c r="H31" i="7" l="1"/>
  <c r="J31" i="7" l="1"/>
  <c r="J29" i="7"/>
  <c r="J28" i="7"/>
  <c r="J27" i="7"/>
  <c r="J26" i="7"/>
  <c r="J25" i="7"/>
  <c r="J32" i="7" s="1"/>
  <c r="D32" i="7" l="1"/>
  <c r="C8" i="7"/>
  <c r="D8" i="7" s="1"/>
  <c r="D3" i="7"/>
  <c r="D9" i="7"/>
  <c r="D20" i="7" l="1"/>
  <c r="D41" i="7" s="1"/>
  <c r="D4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8" authorId="0" shapeId="0" xr:uid="{2B21C132-7618-4C3E-8D2F-CC9F277ED043}">
      <text>
        <r>
          <rPr>
            <b/>
            <sz val="9"/>
            <color indexed="81"/>
            <rFont val="Tahoma"/>
            <family val="2"/>
          </rPr>
          <t>75000 + (7560/1,20)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<sst xmlns="http://schemas.openxmlformats.org/spreadsheetml/2006/main" count="93" uniqueCount="85">
  <si>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</si>
  <si>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</si>
  <si>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</si>
  <si>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</si>
  <si>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</si>
  <si>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</si>
  <si>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</si>
  <si>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</si>
  <si>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</si>
  <si>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</si>
  <si>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</si>
  <si>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</si>
  <si>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</si>
  <si>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</si>
  <si>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</si>
  <si>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</si>
  <si>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</si>
  <si>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</si>
  <si>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</si>
  <si>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</si>
  <si>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</si>
  <si>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</si>
  <si>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</si>
  <si>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</si>
  <si>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</si>
  <si>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</si>
  <si>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</si>
  <si>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</si>
  <si>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</si>
  <si>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</si>
  <si>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</si>
  <si>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</si>
  <si>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</si>
  <si>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</si>
  <si>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</si>
  <si>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</si>
  <si>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</si>
  <si>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</si>
  <si>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</si>
  <si>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</si>
  <si>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</si>
  <si>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</si>
  <si>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</si>
  <si>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</si>
  <si>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</si>
  <si>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</si>
  <si>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A1</t>
  </si>
  <si>
    <t>Importations</t>
  </si>
  <si>
    <t>I1</t>
  </si>
  <si>
    <t>Taux normal 20%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</si>
  <si>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</si>
  <si>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</si>
  <si>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</si>
  <si>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</si>
  <si>
    <t>Base HT</t>
  </si>
  <si>
    <t>Taux</t>
  </si>
  <si>
    <t>Montant de la TVA</t>
  </si>
  <si>
    <t>BIens constituant des immobilisations   (3800 + 21000)*0,20</t>
  </si>
  <si>
    <t>75000 + 2300 + (7560/1,2)</t>
  </si>
  <si>
    <t>=(21000+3800)*0,2</t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</si>
  <si>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Achats de photocopieurs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</si>
  <si>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Achats de documentations techniques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</si>
  <si>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Achat d’un serveur informatique (pour le service comptable)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</si>
  <si>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Achat d’un camion de livraison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</si>
  <si>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Achat d’un véhicule de tourisme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</si>
  <si>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des honoraires de l’expert-comptable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</si>
  <si>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 l’assurance mensuelle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</si>
  <si>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 loyer des locaux de l’entreprise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</si>
  <si>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du restaurant « Aux bons Amis »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</si>
  <si>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 l’hôtel IBIS (pour les clients de l’entreprise)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</si>
  <si>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 l’hôtel IBIS (pour les salariés de l’entreprise)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</si>
  <si>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Facture de la société ADECCO (travail temporaire)</t>
    </r>
  </si>
  <si>
    <r>
      <t>·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 xml:space="preserve">Facture de la société AIR France  </t>
    </r>
  </si>
  <si>
    <t>Taux de TVA</t>
  </si>
  <si>
    <t>TVA déductible / ABS</t>
  </si>
  <si>
    <t>TVA déductible / Immo</t>
  </si>
  <si>
    <t>TVA non déductible</t>
  </si>
  <si>
    <t>Pas de TVA</t>
  </si>
  <si>
    <t>xxxx</t>
  </si>
  <si>
    <t>xxx</t>
  </si>
  <si>
    <t>XXXX</t>
  </si>
  <si>
    <t>xxxxx</t>
  </si>
  <si>
    <t>Paiement de l'expert comptable (2100 / 1,20 = 1750€ HT)</t>
  </si>
  <si>
    <t>ligne 20</t>
  </si>
  <si>
    <t>Ligne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</si>
</sst>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6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164" fontId="6" fillId="0" borderId="2" xfId="1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5" borderId="5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0" fontId="14" fillId="0" borderId="0" xfId="0" quotePrefix="1" applyFont="1"/>
    <xf numFmtId="0" fontId="17" fillId="0" borderId="0" xfId="0" applyFont="1"/>
    <xf numFmtId="0" fontId="18" fillId="0" borderId="0" xfId="0" applyFont="1"/>
    <xf numFmtId="9" fontId="18" fillId="0" borderId="0" xfId="0" applyNumberFormat="1" applyFont="1"/>
    <xf numFmtId="10" fontId="18" fillId="0" borderId="0" xfId="0" applyNumberFormat="1" applyFont="1"/>
    <xf numFmtId="0" fontId="19" fillId="0" borderId="0" xfId="0" applyFont="1"/>
    <xf numFmtId="0" fontId="20" fillId="0" borderId="0" xfId="0" quotePrefix="1" applyFont="1"/>
    <xf numFmtId="0" fontId="18" fillId="0" borderId="0" xfId="0" applyFont="1" applyAlignment="1">
      <alignment horizontal="center"/>
    </xf>
    <xf numFmtId="0" fontId="0" fillId="0" borderId="5" xfId="0" applyBorder="1"/>
    <xf numFmtId="0" fontId="21" fillId="0" borderId="5" xfId="0" applyFont="1" applyBorder="1" applyAlignment="1">
      <alignment horizontal="left" vertical="center" indent="5"/>
    </xf>
    <xf numFmtId="164" fontId="0" fillId="0" borderId="5" xfId="1" applyNumberFormat="1" applyFont="1" applyBorder="1" applyAlignment="1">
      <alignment horizontal="left" vertical="center" indent="5"/>
    </xf>
    <xf numFmtId="164" fontId="0" fillId="0" borderId="5" xfId="1" applyNumberFormat="1" applyFont="1" applyBorder="1"/>
    <xf numFmtId="9" fontId="0" fillId="0" borderId="5" xfId="0" applyNumberFormat="1" applyBorder="1"/>
    <xf numFmtId="10" fontId="0" fillId="0" borderId="5" xfId="0" applyNumberFormat="1" applyBorder="1"/>
    <xf numFmtId="44" fontId="0" fillId="0" borderId="5" xfId="0" applyNumberFormat="1" applyBorder="1"/>
    <xf numFmtId="44" fontId="0" fillId="0" borderId="5" xfId="1" applyFont="1" applyBorder="1"/>
    <xf numFmtId="164" fontId="0" fillId="0" borderId="5" xfId="0" applyNumberFormat="1" applyBorder="1"/>
    <xf numFmtId="0" fontId="21" fillId="7" borderId="5" xfId="0" applyFont="1" applyFill="1" applyBorder="1" applyAlignment="1">
      <alignment horizontal="left" vertical="center" indent="5"/>
    </xf>
    <xf numFmtId="0" fontId="21" fillId="8" borderId="5" xfId="0" applyFont="1" applyFill="1" applyBorder="1" applyAlignment="1">
      <alignment horizontal="left" vertical="center" indent="5"/>
    </xf>
    <xf numFmtId="44" fontId="0" fillId="0" borderId="0" xfId="0" applyNumberFormat="1"/>
    <xf numFmtId="164" fontId="0" fillId="0" borderId="7" xfId="1" applyNumberFormat="1" applyFont="1" applyFill="1" applyBorder="1"/>
    <xf numFmtId="9" fontId="0" fillId="0" borderId="0" xfId="0" applyNumberFormat="1"/>
    <xf numFmtId="164" fontId="0" fillId="0" borderId="0" xfId="0" applyNumberFormat="1"/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0" borderId="0" xfId="0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1619251</xdr:colOff>
      <xdr:row>24</xdr:row>
      <xdr:rowOff>190500</xdr:rowOff>
    </xdr:from>
    <xdr:to>
      <xdr:col>9</xdr:col>
      <xdr:colOff>779318</xdr:colOff>
      <xdr:row>31</xdr:row>
      <xdr:rowOff>112568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1AAE1CD2-F10E-4D04-916E-5EF16476CA1C}"/>
            </a:ext>
          </a:extLst>
        </xdr:cNvPr>
        <xdr:cNvCxnSpPr/>
      </xdr:nvCxnSpPr>
      <xdr:spPr>
        <a:xfrm flipH="1" flipV="1">
          <a:off x="7602683" y="10390909"/>
          <a:ext cx="4615294" cy="131618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74"/>
  <sheetViews>
    <sheetView showGridLines="0" tabSelected="1" topLeftCell="A19" zoomScale="110" zoomScaleNormal="110" workbookViewId="0">
      <selection activeCell="H16" sqref="H16:H17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7" max="7" width="2" style="32" customWidth="1"/>
    <col min="8" max="9" width="11.5546875" style="32"/>
    <col min="10" max="10" width="21" style="32" customWidth="1"/>
    <col min="11" max="11" width="11.5546875" style="32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6" ht="15.6" x14ac:dyDescent="0.3">
      <c r="A1" s="53" t="s">
        <v>0</v>
      </c>
      <c r="B1" s="54"/>
      <c r="C1" s="54"/>
      <c r="D1" s="54"/>
    </row>
    <row r="2" spans="1:6" ht="15" thickBot="1" x14ac:dyDescent="0.35">
      <c r="A2" s="55" t="s">
        <v>1</v>
      </c>
      <c r="B2" s="56"/>
      <c r="C2" s="56"/>
      <c r="D2" s="56"/>
    </row>
    <row r="3" spans="1:6" ht="18.600000000000001" thickBot="1" x14ac:dyDescent="0.4">
      <c r="A3" s="26" t="s">
        <v>46</v>
      </c>
      <c r="B3" s="57" t="s">
        <v>2</v>
      </c>
      <c r="C3" s="57"/>
      <c r="D3" s="18">
        <f>75000+2300+7560/1.2</f>
        <v>83600</v>
      </c>
      <c r="E3" s="30" t="s">
        <v>58</v>
      </c>
      <c r="F3" s="31"/>
    </row>
    <row r="4" spans="1:6" ht="15.6" thickBot="1" x14ac:dyDescent="0.35">
      <c r="A4" s="26" t="s">
        <v>53</v>
      </c>
      <c r="B4" s="58" t="s">
        <v>3</v>
      </c>
      <c r="C4" s="57"/>
      <c r="D4" s="18"/>
    </row>
    <row r="5" spans="1:6" ht="15.6" x14ac:dyDescent="0.3">
      <c r="A5" s="59" t="s">
        <v>4</v>
      </c>
      <c r="B5" s="60"/>
      <c r="C5" s="60"/>
      <c r="D5" s="60"/>
    </row>
    <row r="6" spans="1:6" x14ac:dyDescent="0.3">
      <c r="A6" s="61" t="s">
        <v>5</v>
      </c>
      <c r="B6" s="62"/>
      <c r="C6" s="62"/>
      <c r="D6" s="62"/>
    </row>
    <row r="7" spans="1:6" ht="15" thickBot="1" x14ac:dyDescent="0.35">
      <c r="A7" s="63" t="s">
        <v>6</v>
      </c>
      <c r="B7" s="63"/>
      <c r="C7" s="2" t="s">
        <v>7</v>
      </c>
      <c r="D7" s="2" t="s">
        <v>8</v>
      </c>
    </row>
    <row r="8" spans="1:6" ht="15.6" thickBot="1" x14ac:dyDescent="0.35">
      <c r="A8" s="26" t="s">
        <v>9</v>
      </c>
      <c r="B8" s="1" t="s">
        <v>10</v>
      </c>
      <c r="C8" s="19">
        <f>75000+7560/1.2</f>
        <v>81300</v>
      </c>
      <c r="D8" s="20">
        <f>C8*0.2</f>
        <v>16260</v>
      </c>
    </row>
    <row r="9" spans="1:6" ht="15.6" thickBot="1" x14ac:dyDescent="0.35">
      <c r="A9" s="26" t="s">
        <v>11</v>
      </c>
      <c r="B9" s="1" t="s">
        <v>12</v>
      </c>
      <c r="C9" s="19">
        <v>2300</v>
      </c>
      <c r="D9" s="20">
        <f>C9*0.055</f>
        <v>126.5</v>
      </c>
    </row>
    <row r="10" spans="1:6" ht="15.6" thickBot="1" x14ac:dyDescent="0.35">
      <c r="A10" s="25" t="s">
        <v>13</v>
      </c>
      <c r="B10" s="1" t="s">
        <v>14</v>
      </c>
      <c r="C10" s="19"/>
      <c r="D10" s="20"/>
    </row>
    <row r="11" spans="1:6" ht="15" thickBot="1" x14ac:dyDescent="0.35">
      <c r="A11" s="64" t="s">
        <v>15</v>
      </c>
      <c r="B11" s="65"/>
      <c r="C11" s="2" t="s">
        <v>7</v>
      </c>
      <c r="D11" s="2" t="s">
        <v>8</v>
      </c>
    </row>
    <row r="12" spans="1:6" ht="15" thickBot="1" x14ac:dyDescent="0.35">
      <c r="A12" s="25">
        <v>10</v>
      </c>
      <c r="B12" s="1" t="s">
        <v>16</v>
      </c>
      <c r="C12" s="3"/>
      <c r="D12" s="3"/>
    </row>
    <row r="13" spans="1:6" ht="15" thickBot="1" x14ac:dyDescent="0.35">
      <c r="A13" s="25">
        <v>11</v>
      </c>
      <c r="B13" s="1" t="s">
        <v>17</v>
      </c>
      <c r="C13" s="3"/>
      <c r="D13" s="3"/>
    </row>
    <row r="14" spans="1:6" ht="15" thickBot="1" x14ac:dyDescent="0.35">
      <c r="A14" s="27" t="s">
        <v>18</v>
      </c>
      <c r="B14" s="27"/>
      <c r="C14" s="4" t="s">
        <v>7</v>
      </c>
      <c r="D14" s="4" t="s">
        <v>8</v>
      </c>
    </row>
    <row r="15" spans="1:6" ht="15" thickBot="1" x14ac:dyDescent="0.35">
      <c r="A15" s="25">
        <v>13</v>
      </c>
      <c r="B15" s="5" t="s">
        <v>19</v>
      </c>
      <c r="C15" s="3"/>
      <c r="D15" s="14"/>
    </row>
    <row r="16" spans="1:6" ht="15" thickBot="1" x14ac:dyDescent="0.35">
      <c r="A16" s="25">
        <v>14</v>
      </c>
      <c r="B16" s="5" t="s">
        <v>20</v>
      </c>
      <c r="C16" s="3"/>
      <c r="D16" s="14"/>
    </row>
    <row r="17" spans="1:10" ht="15" thickBot="1" x14ac:dyDescent="0.35">
      <c r="A17" s="27" t="s">
        <v>47</v>
      </c>
      <c r="B17" s="27"/>
      <c r="C17" s="4" t="s">
        <v>7</v>
      </c>
      <c r="D17" s="4" t="s">
        <v>8</v>
      </c>
    </row>
    <row r="18" spans="1:10" ht="15.6" thickBot="1" x14ac:dyDescent="0.35">
      <c r="A18" s="25" t="s">
        <v>48</v>
      </c>
      <c r="B18" s="5" t="s">
        <v>49</v>
      </c>
      <c r="C18" s="20"/>
      <c r="D18" s="21"/>
    </row>
    <row r="19" spans="1:10" ht="15" thickBot="1" x14ac:dyDescent="0.35">
      <c r="A19" s="25" t="s">
        <v>21</v>
      </c>
      <c r="B19" s="24" t="s">
        <v>22</v>
      </c>
      <c r="C19" s="15"/>
      <c r="D19" s="14"/>
    </row>
    <row r="20" spans="1:10" ht="15.6" thickBot="1" x14ac:dyDescent="0.35">
      <c r="A20" s="25">
        <v>16</v>
      </c>
      <c r="B20" s="16" t="s">
        <v>23</v>
      </c>
      <c r="C20" s="24"/>
      <c r="D20" s="21">
        <f>D8+D18+D9+D10</f>
        <v>16386.5</v>
      </c>
    </row>
    <row r="21" spans="1:10" ht="15.6" thickBot="1" x14ac:dyDescent="0.35">
      <c r="A21" s="25">
        <v>17</v>
      </c>
      <c r="B21" s="24" t="s">
        <v>24</v>
      </c>
      <c r="C21" s="21"/>
    </row>
    <row r="22" spans="1:10" ht="15" thickBot="1" x14ac:dyDescent="0.35">
      <c r="A22" s="25">
        <v>18</v>
      </c>
      <c r="B22" s="24" t="s">
        <v>25</v>
      </c>
      <c r="C22" s="14"/>
    </row>
    <row r="23" spans="1:10" ht="15" thickBot="1" x14ac:dyDescent="0.35">
      <c r="A23" s="66" t="s">
        <v>26</v>
      </c>
      <c r="B23" s="67"/>
      <c r="C23" s="68"/>
      <c r="D23" s="68"/>
    </row>
    <row r="24" spans="1:10" ht="18.600000000000001" thickBot="1" x14ac:dyDescent="0.4">
      <c r="A24" s="25">
        <v>19</v>
      </c>
      <c r="B24" s="23" t="s">
        <v>57</v>
      </c>
      <c r="C24" s="23"/>
      <c r="D24" s="18">
        <f>(21000+3800)*0.2</f>
        <v>4960</v>
      </c>
      <c r="E24" s="36" t="s">
        <v>59</v>
      </c>
      <c r="H24" s="37" t="s">
        <v>54</v>
      </c>
      <c r="I24" s="37" t="s">
        <v>55</v>
      </c>
      <c r="J24" s="37" t="s">
        <v>56</v>
      </c>
    </row>
    <row r="25" spans="1:10" ht="15.6" thickBot="1" x14ac:dyDescent="0.35">
      <c r="A25" s="25">
        <v>20</v>
      </c>
      <c r="B25" s="23" t="s">
        <v>27</v>
      </c>
      <c r="C25" s="23"/>
      <c r="D25" s="18">
        <f>(31000*0.2)+(700*0.055)+(2100/1.2*0.2)+(450*0.1)+(980*0.1)+(3600*0.2)</f>
        <v>7451.5</v>
      </c>
      <c r="H25" s="32">
        <v>31000</v>
      </c>
      <c r="I25" s="33">
        <v>0.2</v>
      </c>
      <c r="J25" s="32">
        <f>H25*I25</f>
        <v>6200</v>
      </c>
    </row>
    <row r="26" spans="1:10" ht="15" thickBot="1" x14ac:dyDescent="0.35">
      <c r="A26" s="25">
        <v>21</v>
      </c>
      <c r="B26" s="24" t="s">
        <v>28</v>
      </c>
      <c r="C26" s="24"/>
      <c r="D26" s="13"/>
      <c r="H26" s="32">
        <v>700</v>
      </c>
      <c r="I26" s="34">
        <v>5.5E-2</v>
      </c>
      <c r="J26" s="32">
        <f>H26*I26</f>
        <v>38.5</v>
      </c>
    </row>
    <row r="27" spans="1:10" ht="15" thickBot="1" x14ac:dyDescent="0.35">
      <c r="A27" s="25"/>
      <c r="B27" s="28" t="s">
        <v>50</v>
      </c>
      <c r="C27" s="14"/>
      <c r="D27" s="29"/>
      <c r="H27" s="32">
        <v>450</v>
      </c>
      <c r="I27" s="33">
        <v>0.1</v>
      </c>
      <c r="J27" s="32">
        <f>H27*I27</f>
        <v>45</v>
      </c>
    </row>
    <row r="28" spans="1:10" ht="15" thickBot="1" x14ac:dyDescent="0.35">
      <c r="A28" s="25"/>
      <c r="B28" s="24" t="s">
        <v>51</v>
      </c>
      <c r="C28" s="14"/>
      <c r="D28" s="17"/>
      <c r="H28" s="32">
        <v>980</v>
      </c>
      <c r="I28" s="33">
        <v>0.1</v>
      </c>
      <c r="J28" s="32">
        <f>H28*I28</f>
        <v>98</v>
      </c>
    </row>
    <row r="29" spans="1:10" ht="15.6" thickBot="1" x14ac:dyDescent="0.35">
      <c r="A29" s="25">
        <v>22</v>
      </c>
      <c r="B29" s="23" t="s">
        <v>29</v>
      </c>
      <c r="C29" s="23"/>
      <c r="D29" s="18"/>
      <c r="H29" s="32">
        <v>3600</v>
      </c>
      <c r="I29" s="33">
        <v>0.2</v>
      </c>
      <c r="J29" s="32">
        <f>H29*I29</f>
        <v>720</v>
      </c>
    </row>
    <row r="30" spans="1:10" ht="15" thickBot="1" x14ac:dyDescent="0.35">
      <c r="A30" s="25" t="s">
        <v>30</v>
      </c>
      <c r="B30" s="24" t="s">
        <v>31</v>
      </c>
      <c r="C30" s="24"/>
      <c r="D30" s="13"/>
    </row>
    <row r="31" spans="1:10" ht="15" thickBot="1" x14ac:dyDescent="0.35">
      <c r="A31" s="25" t="s">
        <v>32</v>
      </c>
      <c r="B31" s="6" t="s">
        <v>33</v>
      </c>
      <c r="C31" s="14"/>
      <c r="D31" s="6"/>
      <c r="H31" s="32">
        <f>2100/1.2</f>
        <v>1750</v>
      </c>
      <c r="I31" s="33">
        <v>0.2</v>
      </c>
      <c r="J31" s="32">
        <f>H31*I31</f>
        <v>350</v>
      </c>
    </row>
    <row r="32" spans="1:10" ht="15.6" thickBot="1" x14ac:dyDescent="0.35">
      <c r="A32" s="25">
        <v>23</v>
      </c>
      <c r="B32" s="7" t="s">
        <v>34</v>
      </c>
      <c r="C32" s="6"/>
      <c r="D32" s="21">
        <f>SUM(D24:D30)</f>
        <v>12411.5</v>
      </c>
      <c r="J32" s="35">
        <f>SUM(J25:J31)</f>
        <v>7451.5</v>
      </c>
    </row>
    <row r="33" spans="1:4" ht="15" thickBot="1" x14ac:dyDescent="0.35">
      <c r="A33" s="25">
        <v>24</v>
      </c>
      <c r="B33" s="7" t="s">
        <v>52</v>
      </c>
      <c r="C33" s="6"/>
      <c r="D33" s="3"/>
    </row>
    <row r="34" spans="1:4" x14ac:dyDescent="0.3">
      <c r="A34" s="25"/>
      <c r="B34" s="6"/>
      <c r="C34" s="6"/>
      <c r="D34" s="6"/>
    </row>
    <row r="35" spans="1:4" ht="15" thickBot="1" x14ac:dyDescent="0.35">
      <c r="A35" s="69" t="s">
        <v>35</v>
      </c>
      <c r="B35" s="70"/>
      <c r="C35" s="70"/>
      <c r="D35" s="70"/>
    </row>
    <row r="36" spans="1:4" ht="15" thickBot="1" x14ac:dyDescent="0.35">
      <c r="A36" s="25">
        <v>25</v>
      </c>
      <c r="B36" s="57" t="s">
        <v>36</v>
      </c>
      <c r="C36" s="57"/>
      <c r="D36" s="9"/>
    </row>
    <row r="37" spans="1:4" ht="15" thickBot="1" x14ac:dyDescent="0.35">
      <c r="A37" s="25">
        <v>26</v>
      </c>
      <c r="B37" s="57" t="s">
        <v>37</v>
      </c>
      <c r="C37" s="57"/>
      <c r="D37" s="8"/>
    </row>
    <row r="38" spans="1:4" ht="15" thickBot="1" x14ac:dyDescent="0.35">
      <c r="A38" s="25" t="s">
        <v>38</v>
      </c>
      <c r="B38" s="57" t="s">
        <v>39</v>
      </c>
      <c r="C38" s="57"/>
      <c r="D38" s="8"/>
    </row>
    <row r="39" spans="1:4" ht="15" thickBot="1" x14ac:dyDescent="0.35">
      <c r="A39" s="25">
        <v>27</v>
      </c>
      <c r="B39" s="57" t="s">
        <v>40</v>
      </c>
      <c r="C39" s="57"/>
      <c r="D39" s="8"/>
    </row>
    <row r="40" spans="1:4" ht="15" thickBot="1" x14ac:dyDescent="0.35">
      <c r="A40" s="69" t="s">
        <v>41</v>
      </c>
      <c r="B40" s="70"/>
      <c r="C40" s="70"/>
      <c r="D40" s="70"/>
    </row>
    <row r="41" spans="1:4" ht="16.2" thickBot="1" x14ac:dyDescent="0.35">
      <c r="A41" s="25">
        <v>28</v>
      </c>
      <c r="B41" s="57" t="s">
        <v>42</v>
      </c>
      <c r="C41" s="57"/>
      <c r="D41" s="22">
        <f>D20-D32</f>
        <v>3975</v>
      </c>
    </row>
    <row r="42" spans="1:4" ht="15" thickBot="1" x14ac:dyDescent="0.35">
      <c r="A42" s="25">
        <v>29</v>
      </c>
      <c r="B42" s="57" t="s">
        <v>43</v>
      </c>
      <c r="C42" s="57"/>
      <c r="D42" s="8"/>
    </row>
    <row r="43" spans="1:4" ht="15" thickBot="1" x14ac:dyDescent="0.35">
      <c r="A43" s="25" t="s">
        <v>38</v>
      </c>
      <c r="B43" s="57" t="s">
        <v>44</v>
      </c>
      <c r="C43" s="57"/>
      <c r="D43" s="8"/>
    </row>
    <row r="44" spans="1:4" ht="16.2" thickBot="1" x14ac:dyDescent="0.35">
      <c r="A44" s="25">
        <v>32</v>
      </c>
      <c r="B44" s="57" t="s">
        <v>45</v>
      </c>
      <c r="C44" s="57"/>
      <c r="D44" s="22">
        <f>D41</f>
        <v>3975</v>
      </c>
    </row>
    <row r="45" spans="1:4" x14ac:dyDescent="0.3">
      <c r="A45" s="10"/>
      <c r="B45" s="11"/>
      <c r="C45" s="11"/>
      <c r="D45" s="11"/>
    </row>
    <row r="46" spans="1:4" x14ac:dyDescent="0.3">
      <c r="A46" s="10"/>
      <c r="B46" s="11"/>
      <c r="C46" s="11"/>
      <c r="D46" s="11"/>
    </row>
    <row r="47" spans="1:4" x14ac:dyDescent="0.3">
      <c r="A47" s="10"/>
      <c r="B47" s="11"/>
      <c r="C47" s="11"/>
      <c r="D47" s="11"/>
    </row>
    <row r="48" spans="1:4" x14ac:dyDescent="0.3">
      <c r="A48" s="10"/>
      <c r="B48" s="11"/>
      <c r="C48" s="11"/>
      <c r="D48" s="11"/>
    </row>
    <row r="49" spans="1:4" x14ac:dyDescent="0.3">
      <c r="A49" s="10"/>
      <c r="B49" s="11"/>
      <c r="C49" s="11"/>
      <c r="D49" s="11"/>
    </row>
    <row r="50" spans="1:4" x14ac:dyDescent="0.3">
      <c r="A50" s="10"/>
      <c r="B50" s="11"/>
      <c r="C50" s="11"/>
      <c r="D50" s="11"/>
    </row>
    <row r="51" spans="1:4" x14ac:dyDescent="0.3">
      <c r="A51" s="10"/>
      <c r="B51" s="11"/>
      <c r="C51" s="11"/>
      <c r="D51" s="11"/>
    </row>
    <row r="52" spans="1:4" x14ac:dyDescent="0.3">
      <c r="A52" s="10"/>
      <c r="B52" s="11"/>
      <c r="C52" s="11"/>
      <c r="D52" s="11"/>
    </row>
    <row r="53" spans="1:4" x14ac:dyDescent="0.3">
      <c r="A53" s="10"/>
      <c r="B53" s="11"/>
      <c r="C53" s="11"/>
      <c r="D53" s="11"/>
    </row>
    <row r="54" spans="1:4" x14ac:dyDescent="0.3">
      <c r="A54" s="10"/>
      <c r="B54" s="11"/>
      <c r="C54" s="11"/>
      <c r="D54" s="11"/>
    </row>
    <row r="55" spans="1:4" x14ac:dyDescent="0.3">
      <c r="A55" s="10"/>
      <c r="B55" s="11"/>
      <c r="C55" s="11"/>
      <c r="D55" s="11"/>
    </row>
    <row r="56" spans="1:4" x14ac:dyDescent="0.3">
      <c r="A56" s="10"/>
      <c r="B56" s="11"/>
      <c r="C56" s="11"/>
      <c r="D56" s="11"/>
    </row>
    <row r="57" spans="1:4" x14ac:dyDescent="0.3">
      <c r="A57" s="10"/>
      <c r="B57" s="11"/>
      <c r="C57" s="11"/>
      <c r="D57" s="11"/>
    </row>
    <row r="58" spans="1:4" x14ac:dyDescent="0.3">
      <c r="A58" s="10"/>
      <c r="B58" s="11"/>
      <c r="C58" s="11"/>
      <c r="D58" s="11"/>
    </row>
    <row r="59" spans="1:4" x14ac:dyDescent="0.3">
      <c r="A59" s="10"/>
      <c r="B59" s="11"/>
      <c r="C59" s="11"/>
      <c r="D59" s="11"/>
    </row>
    <row r="60" spans="1:4" x14ac:dyDescent="0.3">
      <c r="A60" s="10"/>
      <c r="B60" s="11"/>
      <c r="C60" s="11"/>
      <c r="D60" s="11"/>
    </row>
    <row r="61" spans="1:4" x14ac:dyDescent="0.3">
      <c r="A61" s="10"/>
      <c r="B61" s="11"/>
      <c r="C61" s="11"/>
      <c r="D61" s="11"/>
    </row>
    <row r="62" spans="1:4" x14ac:dyDescent="0.3">
      <c r="A62" s="10"/>
      <c r="B62" s="11"/>
      <c r="C62" s="11"/>
      <c r="D62" s="11"/>
    </row>
    <row r="63" spans="1:4" x14ac:dyDescent="0.3">
      <c r="A63" s="10"/>
      <c r="B63" s="11"/>
      <c r="C63" s="11"/>
      <c r="D63" s="11"/>
    </row>
    <row r="64" spans="1:4" x14ac:dyDescent="0.3">
      <c r="A64" s="10"/>
      <c r="B64" s="11"/>
      <c r="C64" s="11"/>
      <c r="D64" s="11"/>
    </row>
    <row r="65" spans="1:4" x14ac:dyDescent="0.3">
      <c r="A65" s="10"/>
      <c r="B65" s="11"/>
      <c r="C65" s="11"/>
      <c r="D65" s="11"/>
    </row>
    <row r="66" spans="1:4" x14ac:dyDescent="0.3">
      <c r="A66" s="10"/>
      <c r="B66" s="11"/>
      <c r="C66" s="11"/>
      <c r="D66" s="11"/>
    </row>
    <row r="67" spans="1:4" x14ac:dyDescent="0.3">
      <c r="A67" s="10"/>
      <c r="B67" s="11"/>
      <c r="C67" s="11"/>
      <c r="D67" s="11"/>
    </row>
    <row r="68" spans="1:4" x14ac:dyDescent="0.3">
      <c r="A68" s="10"/>
      <c r="B68" s="11"/>
      <c r="C68" s="11"/>
      <c r="D68" s="11"/>
    </row>
    <row r="69" spans="1:4" x14ac:dyDescent="0.3">
      <c r="A69" s="10"/>
      <c r="B69" s="11"/>
      <c r="C69" s="11"/>
      <c r="D69" s="11"/>
    </row>
    <row r="70" spans="1:4" x14ac:dyDescent="0.3">
      <c r="A70" s="10"/>
      <c r="B70" s="11"/>
      <c r="C70" s="11"/>
      <c r="D70" s="11"/>
    </row>
    <row r="71" spans="1:4" x14ac:dyDescent="0.3">
      <c r="A71" s="10"/>
      <c r="B71" s="11"/>
      <c r="C71" s="11"/>
      <c r="D71" s="11"/>
    </row>
    <row r="72" spans="1:4" x14ac:dyDescent="0.3">
      <c r="A72" s="10"/>
      <c r="B72" s="11"/>
      <c r="C72" s="11"/>
      <c r="D72" s="11"/>
    </row>
    <row r="73" spans="1:4" x14ac:dyDescent="0.3">
      <c r="A73" s="10"/>
      <c r="B73" s="11"/>
      <c r="C73" s="11"/>
      <c r="D73" s="11"/>
    </row>
    <row r="74" spans="1:4" x14ac:dyDescent="0.3">
      <c r="A74" s="10"/>
      <c r="B74" s="11"/>
      <c r="C74" s="11"/>
      <c r="D74" s="11"/>
    </row>
  </sheetData>
  <mergeCells count="19">
    <mergeCell ref="A6:D6"/>
    <mergeCell ref="A7:B7"/>
    <mergeCell ref="A11:B11"/>
    <mergeCell ref="B44:C44"/>
    <mergeCell ref="A23:D23"/>
    <mergeCell ref="A35:D35"/>
    <mergeCell ref="B36:C36"/>
    <mergeCell ref="B37:C37"/>
    <mergeCell ref="B38:C38"/>
    <mergeCell ref="B39:C39"/>
    <mergeCell ref="A40:D40"/>
    <mergeCell ref="B41:C41"/>
    <mergeCell ref="B42:C42"/>
    <mergeCell ref="B43:C43"/>
    <mergeCell ref="A1:D1"/>
    <mergeCell ref="A2:D2"/>
    <mergeCell ref="B3:C3"/>
    <mergeCell ref="B4:C4"/>
    <mergeCell ref="A5:D5"/>
  </mergeCells>
  <pageMargins left="0.23622047244094491" right="0.23622047244094491" top="0.15748031496062992" bottom="0.15748031496062992" header="0.31496062992125984" footer="0.31496062992125984"/>
  <pageSetup paperSize="9" scale="7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69F44-B735-49E1-A561-26B9BE673287}">
  <dimension ref="A2:G19"/>
  <sheetViews>
    <sheetView workbookViewId="0">
      <selection activeCell="B23" sqref="B23"/>
    </sheetView>
  </sheetViews>
  <sheetFormatPr baseColWidth="10" defaultRowHeight="14.4" x14ac:dyDescent="0.3"/>
  <cols>
    <col min="1" max="1" width="60.6640625" bestFit="1" customWidth="1"/>
    <col min="2" max="2" width="18.44140625" bestFit="1" customWidth="1"/>
    <col min="4" max="4" width="18" bestFit="1" customWidth="1"/>
    <col min="5" max="5" width="19.6640625" bestFit="1" customWidth="1"/>
    <col min="6" max="6" width="16.77734375" bestFit="1" customWidth="1"/>
  </cols>
  <sheetData>
    <row r="2" spans="1:7" x14ac:dyDescent="0.3">
      <c r="A2" s="38"/>
      <c r="B2" s="38"/>
      <c r="C2" s="38" t="s">
        <v>73</v>
      </c>
      <c r="D2" s="38" t="s">
        <v>74</v>
      </c>
      <c r="E2" s="38" t="s">
        <v>75</v>
      </c>
      <c r="F2" s="38" t="s">
        <v>76</v>
      </c>
      <c r="G2" s="38" t="s">
        <v>77</v>
      </c>
    </row>
    <row r="3" spans="1:7" x14ac:dyDescent="0.3">
      <c r="A3" s="39" t="s">
        <v>60</v>
      </c>
      <c r="B3" s="40">
        <v>31000</v>
      </c>
      <c r="C3" s="42">
        <v>0.2</v>
      </c>
      <c r="D3" s="45">
        <f>+B3*C3</f>
        <v>6200</v>
      </c>
      <c r="E3" s="38"/>
      <c r="F3" s="38"/>
      <c r="G3" s="38"/>
    </row>
    <row r="4" spans="1:7" x14ac:dyDescent="0.3">
      <c r="A4" s="39" t="s">
        <v>61</v>
      </c>
      <c r="B4" s="41">
        <v>700</v>
      </c>
      <c r="C4" s="43">
        <v>5.5E-2</v>
      </c>
      <c r="D4" s="44">
        <f>B4*C4</f>
        <v>38.5</v>
      </c>
      <c r="E4" s="38"/>
      <c r="F4" s="38"/>
      <c r="G4" s="38"/>
    </row>
    <row r="5" spans="1:7" x14ac:dyDescent="0.3">
      <c r="A5" s="39" t="s">
        <v>62</v>
      </c>
      <c r="B5" s="40">
        <v>3800</v>
      </c>
      <c r="C5" s="42">
        <v>0.2</v>
      </c>
      <c r="D5" s="38"/>
      <c r="E5" s="46">
        <f>B5*C5</f>
        <v>760</v>
      </c>
      <c r="F5" s="38"/>
      <c r="G5" s="38"/>
    </row>
    <row r="6" spans="1:7" x14ac:dyDescent="0.3">
      <c r="A6" s="39" t="s">
        <v>63</v>
      </c>
      <c r="B6" s="41">
        <v>21000</v>
      </c>
      <c r="C6" s="42">
        <v>0.2</v>
      </c>
      <c r="D6" s="38"/>
      <c r="E6" s="46">
        <f>B6*C6</f>
        <v>4200</v>
      </c>
      <c r="F6" s="38"/>
      <c r="G6" s="38"/>
    </row>
    <row r="7" spans="1:7" x14ac:dyDescent="0.3">
      <c r="A7" s="39" t="s">
        <v>64</v>
      </c>
      <c r="B7" s="40">
        <v>19000</v>
      </c>
      <c r="C7" s="42">
        <v>0.2</v>
      </c>
      <c r="D7" s="38"/>
      <c r="E7" s="38"/>
      <c r="F7" s="38" t="s">
        <v>78</v>
      </c>
      <c r="G7" s="38"/>
    </row>
    <row r="8" spans="1:7" x14ac:dyDescent="0.3">
      <c r="A8" s="48" t="s">
        <v>65</v>
      </c>
      <c r="B8" s="41">
        <v>1600</v>
      </c>
      <c r="C8" s="38"/>
      <c r="D8" s="38"/>
      <c r="E8" s="38"/>
      <c r="F8" s="38"/>
      <c r="G8" s="38" t="s">
        <v>79</v>
      </c>
    </row>
    <row r="9" spans="1:7" x14ac:dyDescent="0.3">
      <c r="A9" s="47" t="s">
        <v>66</v>
      </c>
      <c r="B9" s="40">
        <v>780</v>
      </c>
      <c r="C9" s="38"/>
      <c r="D9" s="38"/>
      <c r="E9" s="38"/>
      <c r="F9" s="38"/>
      <c r="G9" s="38"/>
    </row>
    <row r="10" spans="1:7" x14ac:dyDescent="0.3">
      <c r="A10" s="47" t="s">
        <v>67</v>
      </c>
      <c r="B10" s="41">
        <v>4300</v>
      </c>
      <c r="C10" s="42"/>
      <c r="D10" s="45"/>
      <c r="E10" s="38"/>
      <c r="F10" s="38"/>
      <c r="G10" s="38" t="s">
        <v>80</v>
      </c>
    </row>
    <row r="11" spans="1:7" x14ac:dyDescent="0.3">
      <c r="A11" s="47" t="s">
        <v>68</v>
      </c>
      <c r="B11" s="40">
        <v>450</v>
      </c>
      <c r="C11" s="42">
        <v>0.1</v>
      </c>
      <c r="D11" s="45">
        <f>+B11*C11</f>
        <v>45</v>
      </c>
      <c r="E11" s="38"/>
      <c r="F11" s="38"/>
      <c r="G11" s="38"/>
    </row>
    <row r="12" spans="1:7" x14ac:dyDescent="0.3">
      <c r="A12" s="47" t="s">
        <v>69</v>
      </c>
      <c r="B12" s="41">
        <v>980</v>
      </c>
      <c r="C12" s="42">
        <f>+C11</f>
        <v>0.1</v>
      </c>
      <c r="D12" s="45">
        <f>+B12*C12</f>
        <v>98</v>
      </c>
      <c r="E12" s="38"/>
      <c r="F12" s="38"/>
      <c r="G12" s="38"/>
    </row>
    <row r="13" spans="1:7" x14ac:dyDescent="0.3">
      <c r="A13" s="47" t="s">
        <v>70</v>
      </c>
      <c r="B13" s="40">
        <v>750</v>
      </c>
      <c r="C13" s="42">
        <v>0.1</v>
      </c>
      <c r="D13" s="38"/>
      <c r="E13" s="38"/>
      <c r="F13" s="38" t="s">
        <v>80</v>
      </c>
      <c r="G13" s="38"/>
    </row>
    <row r="14" spans="1:7" x14ac:dyDescent="0.3">
      <c r="A14" s="47" t="s">
        <v>71</v>
      </c>
      <c r="B14" s="41">
        <v>3600</v>
      </c>
      <c r="C14" s="42">
        <v>0.2</v>
      </c>
      <c r="D14" s="46">
        <f>B14*C14</f>
        <v>720</v>
      </c>
      <c r="E14" s="38"/>
      <c r="F14" s="38"/>
      <c r="G14" s="38"/>
    </row>
    <row r="15" spans="1:7" x14ac:dyDescent="0.3">
      <c r="A15" s="47" t="s">
        <v>72</v>
      </c>
      <c r="B15" s="40">
        <v>4200</v>
      </c>
      <c r="C15" s="42">
        <v>0.1</v>
      </c>
      <c r="D15" s="38"/>
      <c r="E15" s="38"/>
      <c r="F15" s="38" t="s">
        <v>81</v>
      </c>
      <c r="G15" s="38"/>
    </row>
    <row r="16" spans="1:7" x14ac:dyDescent="0.3">
      <c r="A16" s="71" t="s">
        <v>82</v>
      </c>
      <c r="B16" s="50">
        <v>1750</v>
      </c>
      <c r="C16" s="51">
        <v>0.2</v>
      </c>
      <c r="D16" s="52">
        <f>B16*C16</f>
        <v>350</v>
      </c>
    </row>
    <row r="18" spans="4:5" x14ac:dyDescent="0.3">
      <c r="D18" s="49">
        <f>SUM(D3:D16)</f>
        <v>7451.5</v>
      </c>
      <c r="E18" s="49">
        <f>SUM(E3:E15)</f>
        <v>4960</v>
      </c>
    </row>
    <row r="19" spans="4:5" x14ac:dyDescent="0.3">
      <c r="D19" t="s">
        <v>83</v>
      </c>
      <c r="E19" t="s">
        <v>84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3" ma:contentTypeDescription="Crée un document." ma:contentTypeScope="" ma:versionID="479e28cf53ac8aba7118a1d28d92a413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af7ba116415e6f231f70f489c79e4ad9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896F6B-5185-44C7-B86B-F389ADAC60A5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1b6f2b70-d5a1-4544-a145-5b4293f1365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7FB3CD5-CAC8-4984-8DD8-8FEDEA6083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84BB55-110B-4FD4-85CB-AA811E9991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CA3 Corrigé</vt:lpstr>
      <vt:lpstr>Feuil1</vt:lpstr>
      <vt:lpstr>'CA3 Corrigé'!Print_Area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2022-09-03T08:48:11Z</cp:lastPrinted>
  <dcterms:created xsi:type="dcterms:W3CDTF">2018-10-21T16:28:45Z</dcterms:created>
  <dcterms:modified xsi:type="dcterms:W3CDTF">2025-07-30T12:13:10Z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