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85c9127a006cce5/Enseignement/IUT BRETIGNY GEA/Cours DUT GEA 2ème année/M32F05 - M32M05 FA - FI/Le coût préétabli/"/>
    </mc:Choice>
  </mc:AlternateContent>
  <xr:revisionPtr revIDLastSave="0" documentId="8_{E763F2F1-8615-46DA-8354-A1255EE30CE9}" xr6:coauthVersionLast="36" xr6:coauthVersionMax="36" xr10:uidLastSave="{00000000-0000-0000-0000-000000000000}"/>
  <bookViews>
    <workbookView xWindow="120" yWindow="105" windowWidth="28515" windowHeight="12600" xr2:uid="{00000000-000D-0000-FFFF-FFFF00000000}"/>
  </bookViews>
  <sheets>
    <sheet name="Exercice 2" sheetId="2" r:id="rId1"/>
  </sheets>
  <calcPr calcId="191029"/>
</workbook>
</file>

<file path=xl/calcChain.xml><?xml version="1.0" encoding="utf-8"?>
<calcChain xmlns="http://schemas.openxmlformats.org/spreadsheetml/2006/main">
  <c r="E32" i="2" l="1"/>
  <c r="E33" i="2"/>
  <c r="E31" i="2"/>
  <c r="G33" i="2"/>
  <c r="F31" i="2"/>
  <c r="F32" i="2"/>
  <c r="F33" i="2"/>
  <c r="G32" i="2" l="1"/>
  <c r="G31" i="2"/>
  <c r="G34" i="2" l="1"/>
  <c r="F34" i="2" s="1"/>
  <c r="D33" i="2" l="1"/>
  <c r="D32" i="2"/>
  <c r="H32" i="2" s="1"/>
  <c r="D31" i="2"/>
  <c r="B13" i="2"/>
  <c r="B8" i="2"/>
  <c r="B10" i="2" s="1"/>
  <c r="B11" i="2" s="1"/>
  <c r="D34" i="2" l="1"/>
  <c r="C34" i="2" s="1"/>
  <c r="H33" i="2"/>
  <c r="H31" i="2"/>
  <c r="B12" i="2"/>
  <c r="H34" i="2" l="1"/>
  <c r="B23" i="2"/>
  <c r="B22" i="2"/>
  <c r="D2" i="2" l="1"/>
  <c r="C23" i="2" l="1"/>
  <c r="B4" i="2"/>
  <c r="D22" i="2" l="1"/>
  <c r="D23" i="2"/>
  <c r="C12" i="2"/>
  <c r="C13" i="2" l="1"/>
  <c r="C10" i="2"/>
  <c r="C11" i="2" s="1"/>
  <c r="C24" i="2" s="1"/>
  <c r="D24" i="2" l="1"/>
  <c r="D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NOEL Eric</author>
  </authors>
  <commentList>
    <comment ref="B8" authorId="0" shapeId="0" xr:uid="{79366BE8-71BB-4992-AC52-90222BF9DEA8}">
      <text>
        <r>
          <rPr>
            <b/>
            <sz val="9"/>
            <color indexed="81"/>
            <rFont val="Tahoma"/>
            <family val="2"/>
          </rPr>
          <t>10€ * 360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5400 / 360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 shapeId="0" xr:uid="{4A3EBA73-4C4C-4A23-B21A-980319E8B83A}">
      <text>
        <r>
          <rPr>
            <b/>
            <sz val="9"/>
            <color indexed="81"/>
            <rFont val="Tahoma"/>
            <family val="2"/>
          </rPr>
          <t>Coût standard d'une unité d'œuvre :
 6800 / 500 = 13,60€</t>
        </r>
      </text>
    </comment>
    <comment ref="C1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5000€ /500 = 10€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1000 kg -&gt; 125 unités
1 unité: 1000/125 = 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500 h / 125 unités
4 h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500 UO -&gt; 125 barques
1 barque = 4 UO
UO = 13,60€</t>
        </r>
      </text>
    </comment>
  </commentList>
</comments>
</file>

<file path=xl/sharedStrings.xml><?xml version="1.0" encoding="utf-8"?>
<sst xmlns="http://schemas.openxmlformats.org/spreadsheetml/2006/main" count="35" uniqueCount="25">
  <si>
    <t>Charges fixes</t>
  </si>
  <si>
    <t>Charges variables</t>
  </si>
  <si>
    <t>Total budget</t>
  </si>
  <si>
    <t>Charges variables indirectes</t>
  </si>
  <si>
    <t>Charges fixes indirectes</t>
  </si>
  <si>
    <t>Coût total budget</t>
  </si>
  <si>
    <t>Coût de l'U.O</t>
  </si>
  <si>
    <t>-dont variable</t>
  </si>
  <si>
    <t>-dont fixe</t>
  </si>
  <si>
    <t>Charges directes</t>
  </si>
  <si>
    <t>-Matières Premières</t>
  </si>
  <si>
    <t>-MOD</t>
  </si>
  <si>
    <t xml:space="preserve">Charges indirectes </t>
  </si>
  <si>
    <t>Quantité</t>
  </si>
  <si>
    <t>Montant</t>
  </si>
  <si>
    <t>Coût Unitaire</t>
  </si>
  <si>
    <t>Activité (U.O)</t>
  </si>
  <si>
    <t>TOTAL CHARGES</t>
  </si>
  <si>
    <t>ECARTS</t>
  </si>
  <si>
    <t>1 barque</t>
  </si>
  <si>
    <t>COUT STANDARD UNITAIRE PREETABLI</t>
  </si>
  <si>
    <t>500 h</t>
  </si>
  <si>
    <t>Charges variables unitaire (pour 1 heure)</t>
  </si>
  <si>
    <r>
      <t xml:space="preserve">COUT REEL  -  </t>
    </r>
    <r>
      <rPr>
        <b/>
        <sz val="11"/>
        <color theme="1"/>
        <rFont val="Calibri"/>
        <family val="2"/>
        <scheme val="minor"/>
      </rPr>
      <t>100 Barques</t>
    </r>
  </si>
  <si>
    <t>COUT PREVU ADAPTE A LA PROD. REELLE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</si>
</sst>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44" fontId="2" fillId="0" borderId="1" xfId="1" applyFont="1" applyBorder="1"/>
    <xf numFmtId="0" fontId="0" fillId="0" borderId="1" xfId="0" quotePrefix="1" applyBorder="1"/>
    <xf numFmtId="0" fontId="0" fillId="0" borderId="0" xfId="0" quotePrefix="1" applyBorder="1"/>
    <xf numFmtId="44" fontId="0" fillId="0" borderId="0" xfId="0" applyNumberFormat="1" applyBorder="1"/>
    <xf numFmtId="0" fontId="2" fillId="2" borderId="1" xfId="0" applyFont="1" applyFill="1" applyBorder="1" applyAlignment="1">
      <alignment horizontal="center"/>
    </xf>
    <xf numFmtId="44" fontId="0" fillId="2" borderId="1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0" fillId="0" borderId="2" xfId="0" quotePrefix="1" applyBorder="1"/>
    <xf numFmtId="44" fontId="0" fillId="2" borderId="1" xfId="1" applyFont="1" applyFill="1" applyBorder="1"/>
    <xf numFmtId="44" fontId="5" fillId="2" borderId="1" xfId="0" applyNumberFormat="1" applyFont="1" applyFill="1" applyBorder="1"/>
    <xf numFmtId="0" fontId="2" fillId="0" borderId="1" xfId="0" applyFont="1" applyBorder="1" applyAlignment="1">
      <alignment horizontal="center"/>
    </xf>
    <xf numFmtId="44" fontId="0" fillId="0" borderId="0" xfId="0" applyNumberFormat="1"/>
    <xf numFmtId="44" fontId="0" fillId="0" borderId="0" xfId="0" applyNumberFormat="1" applyFill="1" applyBorder="1"/>
    <xf numFmtId="44" fontId="0" fillId="3" borderId="1" xfId="1" applyFont="1" applyFill="1" applyBorder="1"/>
    <xf numFmtId="44" fontId="2" fillId="2" borderId="1" xfId="0" applyNumberFormat="1" applyFont="1" applyFill="1" applyBorder="1"/>
    <xf numFmtId="0" fontId="0" fillId="0" borderId="1" xfId="0" applyFill="1" applyBorder="1"/>
    <xf numFmtId="44" fontId="0" fillId="4" borderId="1" xfId="0" applyNumberFormat="1" applyFill="1" applyBorder="1"/>
    <xf numFmtId="0" fontId="0" fillId="4" borderId="1" xfId="0" applyFill="1" applyBorder="1"/>
    <xf numFmtId="44" fontId="0" fillId="0" borderId="1" xfId="1" applyFont="1" applyFill="1" applyBorder="1"/>
    <xf numFmtId="44" fontId="0" fillId="0" borderId="1" xfId="0" applyNumberFormat="1" applyFill="1" applyBorder="1"/>
    <xf numFmtId="44" fontId="2" fillId="0" borderId="1" xfId="1" applyFont="1" applyFill="1" applyBorder="1"/>
    <xf numFmtId="0" fontId="6" fillId="0" borderId="1" xfId="0" applyFont="1" applyFill="1" applyBorder="1"/>
    <xf numFmtId="44" fontId="6" fillId="0" borderId="1" xfId="0" applyNumberFormat="1" applyFont="1" applyFill="1" applyBorder="1"/>
    <xf numFmtId="44" fontId="0" fillId="5" borderId="1" xfId="0" applyNumberFormat="1" applyFill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2:H34"/>
  <sheetViews>
    <sheetView showGridLines="0" tabSelected="1" zoomScale="140" zoomScaleNormal="140" workbookViewId="0">
      <selection activeCell="M16" sqref="M16"/>
    </sheetView>
  </sheetViews>
  <sheetFormatPr baseColWidth="10" defaultRowHeight="15" x14ac:dyDescent="0.25"/>
  <cols>
    <col min="1" max="1" width="26" bestFit="1" customWidth="1"/>
    <col min="3" max="3" width="12.85546875" bestFit="1" customWidth="1"/>
    <col min="4" max="4" width="13" customWidth="1"/>
    <col min="7" max="7" width="13.140625" customWidth="1"/>
    <col min="8" max="8" width="12.7109375" bestFit="1" customWidth="1"/>
  </cols>
  <sheetData>
    <row r="2" spans="1:6" x14ac:dyDescent="0.25">
      <c r="A2" s="1" t="s">
        <v>3</v>
      </c>
      <c r="B2" s="2">
        <v>5000</v>
      </c>
      <c r="C2" t="s">
        <v>21</v>
      </c>
      <c r="D2" s="19">
        <f>B2/500</f>
        <v>10</v>
      </c>
      <c r="E2" t="s">
        <v>22</v>
      </c>
    </row>
    <row r="3" spans="1:6" x14ac:dyDescent="0.25">
      <c r="A3" s="1" t="s">
        <v>4</v>
      </c>
      <c r="B3" s="2">
        <v>1800</v>
      </c>
    </row>
    <row r="4" spans="1:6" x14ac:dyDescent="0.25">
      <c r="A4" s="4" t="s">
        <v>2</v>
      </c>
      <c r="B4" s="7">
        <f>B2+B3</f>
        <v>6800</v>
      </c>
    </row>
    <row r="7" spans="1:6" x14ac:dyDescent="0.25">
      <c r="A7" s="5" t="s">
        <v>16</v>
      </c>
      <c r="B7" s="5">
        <v>360</v>
      </c>
      <c r="C7" s="11">
        <v>500</v>
      </c>
    </row>
    <row r="8" spans="1:6" x14ac:dyDescent="0.25">
      <c r="A8" s="1" t="s">
        <v>1</v>
      </c>
      <c r="B8" s="3">
        <f>360*10</f>
        <v>3600</v>
      </c>
      <c r="C8" s="12">
        <v>5000</v>
      </c>
    </row>
    <row r="9" spans="1:6" x14ac:dyDescent="0.25">
      <c r="A9" s="25" t="s">
        <v>0</v>
      </c>
      <c r="B9" s="24">
        <v>1800</v>
      </c>
      <c r="C9" s="24">
        <v>1800</v>
      </c>
    </row>
    <row r="10" spans="1:6" x14ac:dyDescent="0.25">
      <c r="A10" s="1" t="s">
        <v>5</v>
      </c>
      <c r="B10" s="3">
        <f>B8+B9</f>
        <v>5400</v>
      </c>
      <c r="C10" s="12">
        <f>C8+C9</f>
        <v>6800</v>
      </c>
    </row>
    <row r="11" spans="1:6" ht="18.75" x14ac:dyDescent="0.3">
      <c r="A11" s="1" t="s">
        <v>6</v>
      </c>
      <c r="B11" s="3">
        <f>B10/B7</f>
        <v>15</v>
      </c>
      <c r="C11" s="17">
        <f>C10/C7</f>
        <v>13.6</v>
      </c>
    </row>
    <row r="12" spans="1:6" x14ac:dyDescent="0.25">
      <c r="A12" s="8" t="s">
        <v>7</v>
      </c>
      <c r="B12" s="3">
        <f>B8/B7</f>
        <v>10</v>
      </c>
      <c r="C12" s="12">
        <f>C8/C7</f>
        <v>10</v>
      </c>
    </row>
    <row r="13" spans="1:6" x14ac:dyDescent="0.25">
      <c r="A13" s="8" t="s">
        <v>8</v>
      </c>
      <c r="B13" s="3">
        <f>B9/B7</f>
        <v>5</v>
      </c>
      <c r="C13" s="12">
        <f>C9/C7</f>
        <v>3.6</v>
      </c>
    </row>
    <row r="14" spans="1:6" x14ac:dyDescent="0.25">
      <c r="A14" s="9"/>
      <c r="B14" s="10"/>
      <c r="C14" s="10"/>
      <c r="D14" s="10"/>
      <c r="E14" s="20"/>
      <c r="F14" s="10"/>
    </row>
    <row r="15" spans="1:6" x14ac:dyDescent="0.25">
      <c r="A15" s="9"/>
      <c r="B15" s="10"/>
      <c r="C15" s="10"/>
      <c r="D15" s="10"/>
      <c r="E15" s="20"/>
      <c r="F15" s="10"/>
    </row>
    <row r="16" spans="1:6" x14ac:dyDescent="0.25">
      <c r="A16" s="9"/>
      <c r="B16" s="10"/>
      <c r="C16" s="10"/>
      <c r="D16" s="10"/>
      <c r="E16" s="20"/>
      <c r="F16" s="10"/>
    </row>
    <row r="17" spans="1:8" x14ac:dyDescent="0.25">
      <c r="A17" s="9"/>
      <c r="B17" s="10"/>
      <c r="C17" s="10"/>
      <c r="D17" s="10"/>
      <c r="E17" s="20"/>
      <c r="F17" s="10"/>
    </row>
    <row r="18" spans="1:8" x14ac:dyDescent="0.25">
      <c r="A18" s="9"/>
      <c r="B18" s="10"/>
      <c r="C18" s="10"/>
      <c r="D18" s="10"/>
      <c r="E18" s="20"/>
      <c r="F18" s="10"/>
    </row>
    <row r="19" spans="1:8" x14ac:dyDescent="0.25">
      <c r="A19" s="9"/>
      <c r="B19" s="10"/>
      <c r="C19" s="10"/>
      <c r="D19" s="10"/>
      <c r="E19" s="10"/>
      <c r="F19" s="10"/>
    </row>
    <row r="20" spans="1:8" x14ac:dyDescent="0.25">
      <c r="A20" s="18" t="s">
        <v>19</v>
      </c>
      <c r="B20" s="5" t="s">
        <v>13</v>
      </c>
      <c r="C20" s="5" t="s">
        <v>15</v>
      </c>
      <c r="D20" s="5" t="s">
        <v>14</v>
      </c>
    </row>
    <row r="21" spans="1:8" x14ac:dyDescent="0.25">
      <c r="A21" s="4" t="s">
        <v>9</v>
      </c>
      <c r="B21" s="1"/>
      <c r="C21" s="1"/>
      <c r="D21" s="1"/>
    </row>
    <row r="22" spans="1:8" x14ac:dyDescent="0.25">
      <c r="A22" s="8" t="s">
        <v>10</v>
      </c>
      <c r="B22" s="1">
        <f>1000/125</f>
        <v>8</v>
      </c>
      <c r="C22" s="21">
        <v>6</v>
      </c>
      <c r="D22" s="2">
        <f>B22*C22</f>
        <v>48</v>
      </c>
    </row>
    <row r="23" spans="1:8" x14ac:dyDescent="0.25">
      <c r="A23" s="8" t="s">
        <v>11</v>
      </c>
      <c r="B23" s="1">
        <f>500/125</f>
        <v>4</v>
      </c>
      <c r="C23" s="21">
        <f>53</f>
        <v>53</v>
      </c>
      <c r="D23" s="2">
        <f t="shared" ref="D23:D24" si="0">B23*C23</f>
        <v>212</v>
      </c>
    </row>
    <row r="24" spans="1:8" x14ac:dyDescent="0.25">
      <c r="A24" s="4" t="s">
        <v>12</v>
      </c>
      <c r="B24" s="1">
        <v>4</v>
      </c>
      <c r="C24" s="21">
        <f>C11</f>
        <v>13.6</v>
      </c>
      <c r="D24" s="2">
        <f t="shared" si="0"/>
        <v>54.4</v>
      </c>
    </row>
    <row r="25" spans="1:8" x14ac:dyDescent="0.25">
      <c r="A25" s="32" t="s">
        <v>20</v>
      </c>
      <c r="B25" s="33"/>
      <c r="C25" s="34"/>
      <c r="D25" s="22">
        <f>SUM(D22:D24)</f>
        <v>314.39999999999998</v>
      </c>
    </row>
    <row r="26" spans="1:8" ht="16.899999999999999" customHeight="1" x14ac:dyDescent="0.25"/>
    <row r="27" spans="1:8" ht="16.899999999999999" customHeight="1" x14ac:dyDescent="0.25"/>
    <row r="28" spans="1:8" x14ac:dyDescent="0.25">
      <c r="B28" s="35" t="s">
        <v>23</v>
      </c>
      <c r="C28" s="35"/>
      <c r="D28" s="35"/>
      <c r="E28" s="35" t="s">
        <v>24</v>
      </c>
      <c r="F28" s="35"/>
      <c r="G28" s="35"/>
      <c r="H28" s="36" t="s">
        <v>18</v>
      </c>
    </row>
    <row r="29" spans="1:8" x14ac:dyDescent="0.25">
      <c r="B29" s="13" t="s">
        <v>13</v>
      </c>
      <c r="C29" s="13" t="s">
        <v>15</v>
      </c>
      <c r="D29" s="13" t="s">
        <v>14</v>
      </c>
      <c r="E29" s="13" t="s">
        <v>13</v>
      </c>
      <c r="F29" s="13" t="s">
        <v>15</v>
      </c>
      <c r="G29" s="13" t="s">
        <v>14</v>
      </c>
      <c r="H29" s="36"/>
    </row>
    <row r="30" spans="1:8" x14ac:dyDescent="0.25">
      <c r="A30" s="14" t="s">
        <v>9</v>
      </c>
      <c r="B30" s="1"/>
      <c r="C30" s="1"/>
      <c r="D30" s="1"/>
      <c r="E30" s="1"/>
      <c r="F30" s="1"/>
      <c r="G30" s="1"/>
      <c r="H30" s="1"/>
    </row>
    <row r="31" spans="1:8" x14ac:dyDescent="0.25">
      <c r="A31" s="15" t="s">
        <v>10</v>
      </c>
      <c r="B31" s="23">
        <v>830</v>
      </c>
      <c r="C31" s="26">
        <v>6.2</v>
      </c>
      <c r="D31" s="26">
        <f>B31*C31</f>
        <v>5146</v>
      </c>
      <c r="E31" s="23">
        <f>100*B22</f>
        <v>800</v>
      </c>
      <c r="F31" s="31">
        <f>C22</f>
        <v>6</v>
      </c>
      <c r="G31" s="27">
        <f>E31*F31</f>
        <v>4800</v>
      </c>
      <c r="H31" s="24">
        <f>D31-G31</f>
        <v>346</v>
      </c>
    </row>
    <row r="32" spans="1:8" x14ac:dyDescent="0.25">
      <c r="A32" s="15" t="s">
        <v>11</v>
      </c>
      <c r="B32" s="23">
        <v>360</v>
      </c>
      <c r="C32" s="26">
        <v>50</v>
      </c>
      <c r="D32" s="26">
        <f>B32*C32</f>
        <v>18000</v>
      </c>
      <c r="E32" s="23">
        <f t="shared" ref="E32:E33" si="1">100*B23</f>
        <v>400</v>
      </c>
      <c r="F32" s="31">
        <f t="shared" ref="F32:F33" si="2">C23</f>
        <v>53</v>
      </c>
      <c r="G32" s="27">
        <f t="shared" ref="G32:G33" si="3">E32*F32</f>
        <v>21200</v>
      </c>
      <c r="H32" s="3">
        <f>D32-G32</f>
        <v>-3200</v>
      </c>
    </row>
    <row r="33" spans="1:8" x14ac:dyDescent="0.25">
      <c r="A33" s="14" t="s">
        <v>12</v>
      </c>
      <c r="B33" s="23">
        <v>360</v>
      </c>
      <c r="C33" s="26">
        <v>16.100000000000001</v>
      </c>
      <c r="D33" s="26">
        <f>B33*C33</f>
        <v>5796.0000000000009</v>
      </c>
      <c r="E33" s="23">
        <f t="shared" si="1"/>
        <v>400</v>
      </c>
      <c r="F33" s="31">
        <f t="shared" si="2"/>
        <v>13.6</v>
      </c>
      <c r="G33" s="27">
        <f t="shared" si="3"/>
        <v>5440</v>
      </c>
      <c r="H33" s="3">
        <f>D33-G33</f>
        <v>356.00000000000091</v>
      </c>
    </row>
    <row r="34" spans="1:8" x14ac:dyDescent="0.25">
      <c r="A34" s="1" t="s">
        <v>17</v>
      </c>
      <c r="B34" s="6">
        <v>100</v>
      </c>
      <c r="C34" s="28">
        <f>D34/B34</f>
        <v>289.42</v>
      </c>
      <c r="D34" s="28">
        <f>SUM(D31:D33)</f>
        <v>28942</v>
      </c>
      <c r="E34" s="29">
        <v>100</v>
      </c>
      <c r="F34" s="16">
        <f>G34/E34</f>
        <v>314.39999999999998</v>
      </c>
      <c r="G34" s="30">
        <f>SUM(G31:G33)</f>
        <v>31440</v>
      </c>
      <c r="H34" s="3">
        <f>D34-G34</f>
        <v>-2498</v>
      </c>
    </row>
  </sheetData>
  <mergeCells count="4">
    <mergeCell ref="A25:C25"/>
    <mergeCell ref="B28:D28"/>
    <mergeCell ref="E28:G28"/>
    <mergeCell ref="H28:H29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Exercice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NOEL Eric</cp:lastModifiedBy>
  <dcterms:created xsi:type="dcterms:W3CDTF">2016-07-11T11:01:41Z</dcterms:created>
  <dcterms:modified xsi:type="dcterms:W3CDTF">2021-11-20T16:54:34Z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cf6c1cd0-1224-432d-a064-9bb98d7bcf06</vt:lpwstr>
  </property>
</Properties>
</file>