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1/R209 Controle de Gestion/Coût complet/Chapitre 1 Coût complet/2025 2026/"/>
    </mc:Choice>
  </mc:AlternateContent>
  <xr:revisionPtr revIDLastSave="0" documentId="8_{55186BA3-49B0-4E31-AF85-7547136846A1}" xr6:coauthVersionLast="36" xr6:coauthVersionMax="36" xr10:uidLastSave="{00000000-0000-0000-0000-000000000000}"/>
  <bookViews>
    <workbookView xWindow="28680" yWindow="-120" windowWidth="25440" windowHeight="15396" xr2:uid="{57A97083-9A55-4F09-8297-5D01131802A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D22" i="1" s="1"/>
  <c r="F13" i="1"/>
  <c r="B21" i="1" s="1"/>
  <c r="C13" i="1"/>
  <c r="H8" i="1"/>
  <c r="G8" i="1"/>
  <c r="G9" i="1" s="1"/>
  <c r="B14" i="1" s="1"/>
  <c r="B15" i="1" s="1"/>
  <c r="I7" i="1"/>
  <c r="I6" i="1"/>
  <c r="B9" i="1"/>
  <c r="B20" i="1" s="1"/>
  <c r="D7" i="1"/>
  <c r="D6" i="1"/>
  <c r="C8" i="1"/>
  <c r="B8" i="1"/>
  <c r="D8" i="1" l="1"/>
  <c r="D9" i="1"/>
  <c r="F14" i="1"/>
  <c r="I8" i="1"/>
  <c r="I9" i="1" s="1"/>
  <c r="H9" i="1" s="1"/>
  <c r="C14" i="1" s="1"/>
  <c r="D14" i="1" s="1"/>
  <c r="D15" i="1" s="1"/>
  <c r="C15" i="1" s="1"/>
  <c r="G13" i="1" s="1"/>
  <c r="C21" i="1" s="1"/>
  <c r="D21" i="1" s="1"/>
  <c r="C9" i="1" l="1"/>
  <c r="D20" i="1"/>
  <c r="D24" i="1" s="1"/>
  <c r="C24" i="1"/>
  <c r="G14" i="1"/>
  <c r="H13" i="1"/>
  <c r="F15" i="1"/>
  <c r="H14" i="1"/>
  <c r="H15" i="1" l="1"/>
</calcChain>
</file>

<file path=xl/sharedStrings.xml><?xml version="1.0" encoding="utf-8"?>
<sst xmlns="http://schemas.openxmlformats.org/spreadsheetml/2006/main" count="33" uniqueCount="20">
  <si>
    <t>Q</t>
  </si>
  <si>
    <t>PU</t>
  </si>
  <si>
    <t>M</t>
  </si>
  <si>
    <t>S. Initial</t>
  </si>
  <si>
    <t>Achat</t>
  </si>
  <si>
    <t>MP1</t>
  </si>
  <si>
    <t>MP2</t>
  </si>
  <si>
    <t>Quantité</t>
  </si>
  <si>
    <t>Prix Unitaire</t>
  </si>
  <si>
    <t>Montant</t>
  </si>
  <si>
    <t>Matière première MP1</t>
  </si>
  <si>
    <t>COUT D'ACHAT</t>
  </si>
  <si>
    <t>Matière première MP2</t>
  </si>
  <si>
    <t>MOD</t>
  </si>
  <si>
    <t>COUT DE PRODUCTION</t>
  </si>
  <si>
    <t>Charges Ind de production</t>
  </si>
  <si>
    <t>Charges Ind Achat</t>
  </si>
  <si>
    <t>Consommation</t>
  </si>
  <si>
    <t>S. Final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</si>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</sst>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1" xfId="2" applyNumberFormat="1" applyFont="1" applyBorder="1"/>
    <xf numFmtId="44" fontId="0" fillId="0" borderId="1" xfId="1" applyFont="1" applyBorder="1"/>
    <xf numFmtId="164" fontId="0" fillId="0" borderId="1" xfId="0" applyNumberFormat="1" applyBorder="1"/>
    <xf numFmtId="166" fontId="0" fillId="0" borderId="1" xfId="2" applyNumberFormat="1" applyFont="1" applyBorder="1"/>
    <xf numFmtId="16" fontId="0" fillId="0" borderId="1" xfId="0" applyNumberFormat="1" applyBorder="1"/>
    <xf numFmtId="0" fontId="0" fillId="0" borderId="1" xfId="0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4484-D03C-4634-8887-F4BC397FE20C}">
  <dimension ref="A4:I24"/>
  <sheetViews>
    <sheetView tabSelected="1" zoomScale="110" zoomScaleNormal="110" workbookViewId="0">
      <selection activeCell="F23" sqref="F23"/>
    </sheetView>
  </sheetViews>
  <sheetFormatPr baseColWidth="10" defaultRowHeight="14.4" x14ac:dyDescent="0.3"/>
  <cols>
    <col min="1" max="1" width="22.44140625" bestFit="1" customWidth="1"/>
    <col min="2" max="2" width="11.88671875" bestFit="1" customWidth="1"/>
    <col min="3" max="3" width="15" customWidth="1"/>
    <col min="4" max="4" width="14.6640625" customWidth="1"/>
    <col min="5" max="5" width="18.109375" customWidth="1"/>
    <col min="6" max="6" width="21.77734375" customWidth="1"/>
  </cols>
  <sheetData>
    <row r="4" spans="1:9" x14ac:dyDescent="0.3">
      <c r="A4" s="1"/>
      <c r="B4" s="7" t="s">
        <v>10</v>
      </c>
      <c r="C4" s="7"/>
      <c r="D4" s="7"/>
      <c r="F4" s="1"/>
      <c r="G4" s="7" t="s">
        <v>12</v>
      </c>
      <c r="H4" s="7"/>
      <c r="I4" s="7"/>
    </row>
    <row r="5" spans="1:9" x14ac:dyDescent="0.3">
      <c r="A5" s="1"/>
      <c r="B5" s="1" t="s">
        <v>7</v>
      </c>
      <c r="C5" s="1" t="s">
        <v>8</v>
      </c>
      <c r="D5" s="1" t="s">
        <v>9</v>
      </c>
      <c r="F5" s="1"/>
      <c r="G5" s="1" t="s">
        <v>7</v>
      </c>
      <c r="H5" s="1" t="s">
        <v>8</v>
      </c>
      <c r="I5" s="1" t="s">
        <v>9</v>
      </c>
    </row>
    <row r="6" spans="1:9" x14ac:dyDescent="0.3">
      <c r="A6" s="6">
        <v>45048</v>
      </c>
      <c r="B6" s="1">
        <v>5400</v>
      </c>
      <c r="C6" s="1">
        <v>2.8</v>
      </c>
      <c r="D6" s="1">
        <f>B6*C6</f>
        <v>15119.999999999998</v>
      </c>
      <c r="F6" s="6">
        <v>45060</v>
      </c>
      <c r="G6" s="1">
        <v>3250</v>
      </c>
      <c r="H6" s="1">
        <v>8.1999999999999993</v>
      </c>
      <c r="I6" s="1">
        <f>G6*H6</f>
        <v>26649.999999999996</v>
      </c>
    </row>
    <row r="7" spans="1:9" x14ac:dyDescent="0.3">
      <c r="A7" s="6">
        <v>45067</v>
      </c>
      <c r="B7" s="1">
        <v>3000</v>
      </c>
      <c r="C7" s="1">
        <v>3.1</v>
      </c>
      <c r="D7" s="1">
        <f t="shared" ref="D7:D8" si="0">B7*C7</f>
        <v>9300</v>
      </c>
      <c r="F7" s="6">
        <v>45069</v>
      </c>
      <c r="G7" s="1">
        <v>2000</v>
      </c>
      <c r="H7" s="1">
        <v>7.15</v>
      </c>
      <c r="I7" s="1">
        <f t="shared" ref="I7:I8" si="1">G7*H7</f>
        <v>14300</v>
      </c>
    </row>
    <row r="8" spans="1:9" x14ac:dyDescent="0.3">
      <c r="A8" s="1" t="s">
        <v>16</v>
      </c>
      <c r="B8" s="1">
        <f>B6+B7</f>
        <v>8400</v>
      </c>
      <c r="C8" s="1">
        <f>0.8</f>
        <v>0.8</v>
      </c>
      <c r="D8" s="1">
        <f t="shared" si="0"/>
        <v>6720</v>
      </c>
      <c r="F8" s="1" t="s">
        <v>16</v>
      </c>
      <c r="G8" s="1">
        <f>G6+G7</f>
        <v>5250</v>
      </c>
      <c r="H8" s="1">
        <f>0.8</f>
        <v>0.8</v>
      </c>
      <c r="I8" s="1">
        <f t="shared" si="1"/>
        <v>4200</v>
      </c>
    </row>
    <row r="9" spans="1:9" x14ac:dyDescent="0.3">
      <c r="A9" s="1" t="s">
        <v>11</v>
      </c>
      <c r="B9" s="1">
        <f>B8</f>
        <v>8400</v>
      </c>
      <c r="C9" s="3">
        <f>D9/B9</f>
        <v>3.7071428571428573</v>
      </c>
      <c r="D9" s="1">
        <f>SUM(D6:D8)</f>
        <v>31140</v>
      </c>
      <c r="F9" s="1" t="s">
        <v>11</v>
      </c>
      <c r="G9" s="1">
        <f>G8</f>
        <v>5250</v>
      </c>
      <c r="H9" s="3">
        <f>I9/G9</f>
        <v>8.6</v>
      </c>
      <c r="I9" s="1">
        <f>SUM(I6:I8)</f>
        <v>45150</v>
      </c>
    </row>
    <row r="12" spans="1:9" x14ac:dyDescent="0.3">
      <c r="A12" s="1"/>
      <c r="B12" s="1" t="s">
        <v>0</v>
      </c>
      <c r="C12" s="1" t="s">
        <v>1</v>
      </c>
      <c r="D12" s="1" t="s">
        <v>2</v>
      </c>
      <c r="E12" s="1"/>
      <c r="F12" s="1" t="s">
        <v>0</v>
      </c>
      <c r="G12" s="1" t="s">
        <v>1</v>
      </c>
      <c r="H12" s="1" t="s">
        <v>2</v>
      </c>
    </row>
    <row r="13" spans="1:9" x14ac:dyDescent="0.3">
      <c r="A13" s="1" t="s">
        <v>3</v>
      </c>
      <c r="B13" s="1">
        <v>250</v>
      </c>
      <c r="C13" s="2">
        <f>D13/B13</f>
        <v>7.9400000000001345</v>
      </c>
      <c r="D13" s="3">
        <v>1985.0000000000337</v>
      </c>
      <c r="E13" s="1" t="s">
        <v>17</v>
      </c>
      <c r="F13" s="1">
        <f>4200*1.2</f>
        <v>5040</v>
      </c>
      <c r="G13" s="4">
        <f>C15</f>
        <v>8.5700000000000074</v>
      </c>
      <c r="H13" s="4">
        <f>F13*G13</f>
        <v>43192.800000000039</v>
      </c>
    </row>
    <row r="14" spans="1:9" x14ac:dyDescent="0.3">
      <c r="A14" s="1" t="s">
        <v>4</v>
      </c>
      <c r="B14" s="1">
        <f>G9</f>
        <v>5250</v>
      </c>
      <c r="C14" s="2">
        <f>H9</f>
        <v>8.6</v>
      </c>
      <c r="D14" s="4">
        <f>B14*C14</f>
        <v>45150</v>
      </c>
      <c r="E14" s="1" t="s">
        <v>18</v>
      </c>
      <c r="F14" s="1">
        <f>B15-F13</f>
        <v>460</v>
      </c>
      <c r="G14" s="4">
        <f>G13</f>
        <v>8.5700000000000074</v>
      </c>
      <c r="H14" s="4">
        <f>F14*G14</f>
        <v>3942.2000000000035</v>
      </c>
    </row>
    <row r="15" spans="1:9" x14ac:dyDescent="0.3">
      <c r="A15" s="1" t="s">
        <v>19</v>
      </c>
      <c r="B15" s="1">
        <f>B13+B14</f>
        <v>5500</v>
      </c>
      <c r="C15" s="5">
        <f>D15/B15</f>
        <v>8.5700000000000074</v>
      </c>
      <c r="D15" s="1">
        <f>D13+D14</f>
        <v>47135.000000000036</v>
      </c>
      <c r="E15" s="1" t="s">
        <v>19</v>
      </c>
      <c r="F15" s="1">
        <f>F13+F14</f>
        <v>5500</v>
      </c>
      <c r="G15" s="1"/>
      <c r="H15" s="4">
        <f>H13+H14</f>
        <v>47135.000000000044</v>
      </c>
    </row>
    <row r="18" spans="1:4" x14ac:dyDescent="0.3">
      <c r="A18" s="1"/>
      <c r="B18" s="7" t="s">
        <v>14</v>
      </c>
      <c r="C18" s="7"/>
      <c r="D18" s="7"/>
    </row>
    <row r="19" spans="1:4" x14ac:dyDescent="0.3">
      <c r="A19" s="1"/>
      <c r="B19" s="1" t="s">
        <v>7</v>
      </c>
      <c r="C19" s="1" t="s">
        <v>8</v>
      </c>
      <c r="D19" s="1" t="s">
        <v>9</v>
      </c>
    </row>
    <row r="20" spans="1:4" x14ac:dyDescent="0.3">
      <c r="A20" s="6" t="s">
        <v>5</v>
      </c>
      <c r="B20" s="1">
        <f>B9</f>
        <v>8400</v>
      </c>
      <c r="C20" s="3">
        <v>2.8</v>
      </c>
      <c r="D20" s="3">
        <f>D9</f>
        <v>31140</v>
      </c>
    </row>
    <row r="21" spans="1:4" x14ac:dyDescent="0.3">
      <c r="A21" s="6" t="s">
        <v>6</v>
      </c>
      <c r="B21" s="1">
        <f>F13</f>
        <v>5040</v>
      </c>
      <c r="C21" s="3">
        <f>G13</f>
        <v>8.5700000000000074</v>
      </c>
      <c r="D21" s="3">
        <f t="shared" ref="D21" si="2">B21*C21</f>
        <v>43192.800000000039</v>
      </c>
    </row>
    <row r="22" spans="1:4" x14ac:dyDescent="0.3">
      <c r="A22" s="6" t="s">
        <v>13</v>
      </c>
      <c r="B22" s="1">
        <f>40*4200/60</f>
        <v>2800</v>
      </c>
      <c r="C22" s="3">
        <v>19</v>
      </c>
      <c r="D22" s="3">
        <f>B22*C22</f>
        <v>53200</v>
      </c>
    </row>
    <row r="23" spans="1:4" x14ac:dyDescent="0.3">
      <c r="A23" s="1" t="s">
        <v>15</v>
      </c>
      <c r="B23" s="1"/>
      <c r="C23" s="3"/>
      <c r="D23" s="3">
        <v>63000</v>
      </c>
    </row>
    <row r="24" spans="1:4" x14ac:dyDescent="0.3">
      <c r="A24" s="1" t="s">
        <v>11</v>
      </c>
      <c r="B24" s="1">
        <v>4200</v>
      </c>
      <c r="C24" s="3">
        <f>D24/B24</f>
        <v>45.364952380952396</v>
      </c>
      <c r="D24" s="3">
        <f>SUM(D20:D23)</f>
        <v>190532.80000000005</v>
      </c>
    </row>
  </sheetData>
  <mergeCells count="3">
    <mergeCell ref="B4:D4"/>
    <mergeCell ref="G4:I4"/>
    <mergeCell ref="B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A2648-0113-433A-95E4-7816FB138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E23647-EBEA-45F4-937D-FC58BFC472D2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1b6f2b70-d5a1-4544-a145-5b4293f1365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42586D-2352-46B4-9799-7786ABD3C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2023-05-01T12:53:37Z</dcterms:created>
  <dcterms:modified xsi:type="dcterms:W3CDTF">2026-02-03T13:13:36Z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