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085c9127a006cce5/Enseignement/IUT BRETIGNY GEA/M2205/Année 2020 2021/Coût complet/Chapitre 2 Coût complet/"/>
    </mc:Choice>
  </mc:AlternateContent>
  <xr:revisionPtr revIDLastSave="4" documentId="8_{6D298AF6-ED74-4D29-9B41-94F687C31085}" xr6:coauthVersionLast="36" xr6:coauthVersionMax="36" xr10:uidLastSave="{FBD38643-6F16-4543-92CB-B2CD80309BCE}"/>
  <bookViews>
    <workbookView xWindow="360" yWindow="390" windowWidth="28275" windowHeight="12315" xr2:uid="{00000000-000D-0000-FFFF-FFFF00000000}"/>
  </bookViews>
  <sheets>
    <sheet name="Exercice 4" sheetId="3" r:id="rId1"/>
  </sheets>
  <calcPr calcId="191029"/>
</workbook>
</file>

<file path=xl/calcChain.xml><?xml version="1.0" encoding="utf-8"?>
<calcChain xmlns="http://schemas.openxmlformats.org/spreadsheetml/2006/main">
  <c r="E39" i="3" l="1"/>
  <c r="E40" i="3" s="1"/>
  <c r="E38" i="3"/>
  <c r="C38" i="3"/>
  <c r="D38" i="3" s="1"/>
  <c r="F37" i="3"/>
  <c r="E37" i="3"/>
  <c r="B37" i="3"/>
  <c r="E36" i="3"/>
  <c r="D33" i="3"/>
  <c r="D34" i="3"/>
  <c r="D32" i="3"/>
  <c r="G33" i="3"/>
  <c r="F33" i="3"/>
  <c r="F34" i="3"/>
  <c r="G34" i="3" s="1"/>
  <c r="F32" i="3"/>
  <c r="G32" i="3" s="1"/>
  <c r="E31" i="3"/>
  <c r="B31" i="3"/>
  <c r="B36" i="3" s="1"/>
  <c r="E18" i="3"/>
  <c r="E23" i="3" s="1"/>
  <c r="E24" i="3" s="1"/>
  <c r="E26" i="3" s="1"/>
  <c r="E27" i="3" s="1"/>
  <c r="B16" i="3"/>
  <c r="E12" i="3"/>
  <c r="F38" i="3" s="1"/>
  <c r="B12" i="3"/>
  <c r="C12" i="3"/>
  <c r="F36" i="3" s="1"/>
  <c r="D12" i="3"/>
  <c r="C37" i="3" s="1"/>
  <c r="C36" i="3" l="1"/>
  <c r="G38" i="3"/>
  <c r="G17" i="3"/>
  <c r="G18" i="3" s="1"/>
  <c r="B18" i="3"/>
  <c r="B23" i="3" s="1"/>
  <c r="D17" i="3"/>
  <c r="D18" i="3" s="1"/>
  <c r="B24" i="3" l="1"/>
  <c r="B26" i="3" s="1"/>
  <c r="B27" i="3" s="1"/>
  <c r="D23" i="3"/>
  <c r="C18" i="3"/>
  <c r="D24" i="3"/>
  <c r="C24" i="3" s="1"/>
  <c r="C25" i="3" s="1"/>
  <c r="F18" i="3"/>
  <c r="F23" i="3" s="1"/>
  <c r="G23" i="3"/>
  <c r="G24" i="3" s="1"/>
  <c r="F24" i="3" s="1"/>
  <c r="F25" i="3" s="1"/>
  <c r="D37" i="3"/>
  <c r="G36" i="3"/>
  <c r="G37" i="3"/>
  <c r="G25" i="3" l="1"/>
  <c r="G31" i="3" s="1"/>
  <c r="G35" i="3" s="1"/>
  <c r="F35" i="3" s="1"/>
  <c r="F26" i="3"/>
  <c r="G26" i="3" s="1"/>
  <c r="G27" i="3" s="1"/>
  <c r="F27" i="3" s="1"/>
  <c r="F31" i="3"/>
  <c r="D25" i="3"/>
  <c r="D31" i="3" s="1"/>
  <c r="D35" i="3" s="1"/>
  <c r="C35" i="3" s="1"/>
  <c r="C26" i="3"/>
  <c r="D26" i="3" s="1"/>
  <c r="C31" i="3"/>
  <c r="G39" i="3"/>
  <c r="D36" i="3"/>
  <c r="D39" i="3" s="1"/>
  <c r="F39" i="3"/>
  <c r="D40" i="3" l="1"/>
  <c r="C40" i="3" s="1"/>
  <c r="D27" i="3"/>
  <c r="C27" i="3" s="1"/>
  <c r="G40" i="3"/>
  <c r="F40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NOEL Eric</author>
  </authors>
  <commentList>
    <comment ref="C24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18150 / 11000 = 1,65 CUMP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<sst xmlns="http://schemas.openxmlformats.org/spreadsheetml/2006/main" count="61" uniqueCount="36">
  <si>
    <t>Peinture</t>
  </si>
  <si>
    <t>Répartition secondaire</t>
  </si>
  <si>
    <t>Nombre UO</t>
  </si>
  <si>
    <t>CUO</t>
  </si>
  <si>
    <t>Q</t>
  </si>
  <si>
    <t>PU</t>
  </si>
  <si>
    <t>M</t>
  </si>
  <si>
    <t>MOD Peinture</t>
  </si>
  <si>
    <t>Approvisionnement</t>
  </si>
  <si>
    <t>TOTAL</t>
  </si>
  <si>
    <t>Découpe</t>
  </si>
  <si>
    <t>Assemblage</t>
  </si>
  <si>
    <t>Nature de l'UO</t>
  </si>
  <si>
    <t>m² acheté</t>
  </si>
  <si>
    <t>m² découpé</t>
  </si>
  <si>
    <t>Nombre d'heure de MOD</t>
  </si>
  <si>
    <t>Le nombre de produits fabriqués</t>
  </si>
  <si>
    <t>ALUMINIUM</t>
  </si>
  <si>
    <t>FER</t>
  </si>
  <si>
    <t>COUT D'ACHAT</t>
  </si>
  <si>
    <t>Stock Initial</t>
  </si>
  <si>
    <t>Consommation</t>
  </si>
  <si>
    <t>Stock Final</t>
  </si>
  <si>
    <t>TOTAL CHARGES DIRECTES</t>
  </si>
  <si>
    <t>TOTAL CHARGES INDIRECTES</t>
  </si>
  <si>
    <t>COUT DE PRODUCTION</t>
  </si>
  <si>
    <t>MOD Découpe</t>
  </si>
  <si>
    <t>MOD Assemblage</t>
  </si>
  <si>
    <t>Centre Découpe</t>
  </si>
  <si>
    <t>Centre Assemblage</t>
  </si>
  <si>
    <t>Centre Peinture</t>
  </si>
  <si>
    <t>FICHES DE STOCKS</t>
  </si>
  <si>
    <t>Achats (Charge directe)</t>
  </si>
  <si>
    <t>Centre approvisionnement (CI)</t>
  </si>
  <si>
    <t>Consommation de MP</t>
  </si>
  <si>
    <t>Entrées (Coût d'achat)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</si>
</sst>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_-* #,##0\ &quot;€&quot;_-;\-* #,##0\ &quot;€&quot;_-;_-* &quot;-&quot;??\ &quot;€&quot;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1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10" fontId="0" fillId="0" borderId="1" xfId="0" applyNumberFormat="1" applyBorder="1" applyAlignment="1">
      <alignment wrapText="1"/>
    </xf>
    <xf numFmtId="164" fontId="0" fillId="0" borderId="1" xfId="0" applyNumberFormat="1" applyBorder="1" applyAlignment="1">
      <alignment horizontal="center"/>
    </xf>
    <xf numFmtId="1" fontId="0" fillId="0" borderId="1" xfId="0" applyNumberFormat="1" applyBorder="1" applyAlignment="1">
      <alignment horizontal="center" wrapText="1"/>
    </xf>
    <xf numFmtId="1" fontId="0" fillId="0" borderId="1" xfId="1" applyNumberFormat="1" applyFont="1" applyBorder="1" applyAlignment="1">
      <alignment horizontal="center" wrapText="1"/>
    </xf>
    <xf numFmtId="0" fontId="2" fillId="0" borderId="1" xfId="0" applyFont="1" applyBorder="1"/>
    <xf numFmtId="44" fontId="0" fillId="0" borderId="1" xfId="1" applyFont="1" applyBorder="1"/>
    <xf numFmtId="44" fontId="0" fillId="0" borderId="1" xfId="0" applyNumberFormat="1" applyBorder="1"/>
    <xf numFmtId="164" fontId="0" fillId="0" borderId="1" xfId="0" applyNumberFormat="1" applyBorder="1" applyAlignment="1"/>
    <xf numFmtId="44" fontId="2" fillId="0" borderId="1" xfId="0" applyNumberFormat="1" applyFont="1" applyBorder="1"/>
    <xf numFmtId="44" fontId="2" fillId="0" borderId="1" xfId="1" applyFont="1" applyBorder="1"/>
    <xf numFmtId="0" fontId="2" fillId="0" borderId="1" xfId="0" applyFont="1" applyFill="1" applyBorder="1"/>
    <xf numFmtId="0" fontId="3" fillId="0" borderId="1" xfId="0" applyFont="1" applyBorder="1" applyAlignment="1">
      <alignment horizontal="center"/>
    </xf>
    <xf numFmtId="44" fontId="0" fillId="2" borderId="1" xfId="1" applyFont="1" applyFill="1" applyBorder="1"/>
    <xf numFmtId="0" fontId="0" fillId="2" borderId="1" xfId="0" applyFill="1" applyBorder="1"/>
    <xf numFmtId="0" fontId="6" fillId="0" borderId="1" xfId="0" applyFont="1" applyFill="1" applyBorder="1"/>
    <xf numFmtId="44" fontId="6" fillId="0" borderId="1" xfId="1" applyFont="1" applyFill="1" applyBorder="1"/>
    <xf numFmtId="44" fontId="0" fillId="2" borderId="1" xfId="0" applyNumberFormat="1" applyFill="1" applyBorder="1"/>
    <xf numFmtId="1" fontId="2" fillId="0" borderId="1" xfId="0" applyNumberFormat="1" applyFont="1" applyBorder="1" applyAlignment="1">
      <alignment wrapText="1"/>
    </xf>
    <xf numFmtId="44" fontId="2" fillId="0" borderId="1" xfId="0" applyNumberFormat="1" applyFont="1" applyBorder="1" applyAlignment="1"/>
    <xf numFmtId="1" fontId="2" fillId="0" borderId="1" xfId="1" applyNumberFormat="1" applyFont="1" applyBorder="1" applyAlignment="1">
      <alignment wrapText="1"/>
    </xf>
    <xf numFmtId="0" fontId="6" fillId="2" borderId="1" xfId="0" applyFont="1" applyFill="1" applyBorder="1"/>
    <xf numFmtId="44" fontId="6" fillId="2" borderId="1" xfId="1" applyFont="1" applyFill="1" applyBorder="1"/>
    <xf numFmtId="0" fontId="0" fillId="4" borderId="1" xfId="0" applyFill="1" applyBorder="1"/>
    <xf numFmtId="0" fontId="6" fillId="4" borderId="1" xfId="0" applyFont="1" applyFill="1" applyBorder="1"/>
    <xf numFmtId="44" fontId="6" fillId="4" borderId="1" xfId="1" applyFont="1" applyFill="1" applyBorder="1"/>
    <xf numFmtId="44" fontId="6" fillId="5" borderId="1" xfId="1" applyFont="1" applyFill="1" applyBorder="1"/>
    <xf numFmtId="0" fontId="6" fillId="3" borderId="1" xfId="0" applyFont="1" applyFill="1" applyBorder="1"/>
    <xf numFmtId="0" fontId="0" fillId="0" borderId="1" xfId="0" applyBorder="1" applyAlignment="1">
      <alignment horizontal="center"/>
    </xf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986790</xdr:colOff>
      <xdr:row>11</xdr:row>
      <xdr:rowOff>76200</xdr:rowOff>
    </xdr:from>
    <xdr:to>
      <xdr:col>5</xdr:col>
      <xdr:colOff>483870</xdr:colOff>
      <xdr:row>16</xdr:row>
      <xdr:rowOff>7620</xdr:rowOff>
    </xdr:to>
    <xdr:cxnSp macro="">
      <xdr:nvCxnSpPr>
        <xdr:cNvPr id="3" name="Connecteur droit avec flèch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CxnSpPr/>
      </xdr:nvCxnSpPr>
      <xdr:spPr>
        <a:xfrm>
          <a:off x="2838450" y="2453640"/>
          <a:ext cx="3421380" cy="84582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967740</xdr:colOff>
      <xdr:row>11</xdr:row>
      <xdr:rowOff>95250</xdr:rowOff>
    </xdr:from>
    <xdr:to>
      <xdr:col>2</xdr:col>
      <xdr:colOff>327660</xdr:colOff>
      <xdr:row>16</xdr:row>
      <xdr:rowOff>95250</xdr:rowOff>
    </xdr:to>
    <xdr:cxnSp macro="">
      <xdr:nvCxnSpPr>
        <xdr:cNvPr id="7" name="Connecteur droit avec flèche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CxnSpPr/>
      </xdr:nvCxnSpPr>
      <xdr:spPr>
        <a:xfrm>
          <a:off x="2819400" y="2472690"/>
          <a:ext cx="541020" cy="9144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156210</xdr:colOff>
      <xdr:row>17</xdr:row>
      <xdr:rowOff>91440</xdr:rowOff>
    </xdr:from>
    <xdr:to>
      <xdr:col>2</xdr:col>
      <xdr:colOff>194310</xdr:colOff>
      <xdr:row>22</xdr:row>
      <xdr:rowOff>144780</xdr:rowOff>
    </xdr:to>
    <xdr:cxnSp macro="">
      <xdr:nvCxnSpPr>
        <xdr:cNvPr id="4" name="Connecteur droit avec flèch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CxnSpPr/>
      </xdr:nvCxnSpPr>
      <xdr:spPr>
        <a:xfrm flipH="1">
          <a:off x="3188970" y="3566160"/>
          <a:ext cx="38100" cy="96774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euil5"/>
  <dimension ref="A4:G40"/>
  <sheetViews>
    <sheetView showGridLines="0" tabSelected="1" zoomScale="200" zoomScaleNormal="200" workbookViewId="0">
      <selection activeCell="C36" sqref="C36"/>
    </sheetView>
  </sheetViews>
  <sheetFormatPr baseColWidth="10" defaultRowHeight="15" x14ac:dyDescent="0.25"/>
  <cols>
    <col min="1" max="1" width="27" customWidth="1"/>
    <col min="2" max="2" width="17.28515625" bestFit="1" customWidth="1"/>
    <col min="3" max="3" width="9.42578125" bestFit="1" customWidth="1"/>
    <col min="4" max="4" width="15.85546875" customWidth="1"/>
    <col min="5" max="5" width="10.7109375" customWidth="1"/>
    <col min="6" max="6" width="9.42578125" bestFit="1" customWidth="1"/>
    <col min="7" max="7" width="15.28515625" bestFit="1" customWidth="1"/>
  </cols>
  <sheetData>
    <row r="4" spans="1:7" x14ac:dyDescent="0.25">
      <c r="A4" s="1"/>
      <c r="B4" s="2" t="s">
        <v>8</v>
      </c>
      <c r="C4" s="2" t="s">
        <v>10</v>
      </c>
      <c r="D4" s="2" t="s">
        <v>11</v>
      </c>
      <c r="E4" s="2" t="s">
        <v>0</v>
      </c>
    </row>
    <row r="5" spans="1:7" x14ac:dyDescent="0.25">
      <c r="A5" s="1" t="s">
        <v>1</v>
      </c>
      <c r="B5" s="4">
        <v>7500</v>
      </c>
      <c r="C5" s="4">
        <v>11200</v>
      </c>
      <c r="D5" s="4">
        <v>6720</v>
      </c>
      <c r="E5" s="4">
        <v>9000</v>
      </c>
    </row>
    <row r="6" spans="1:7" ht="60" x14ac:dyDescent="0.25">
      <c r="A6" s="3" t="s">
        <v>12</v>
      </c>
      <c r="B6" s="5" t="s">
        <v>13</v>
      </c>
      <c r="C6" s="5" t="s">
        <v>14</v>
      </c>
      <c r="D6" s="5" t="s">
        <v>15</v>
      </c>
      <c r="E6" s="6" t="s">
        <v>16</v>
      </c>
    </row>
    <row r="9" spans="1:7" x14ac:dyDescent="0.25">
      <c r="A9" s="1"/>
      <c r="B9" s="2" t="s">
        <v>8</v>
      </c>
      <c r="C9" s="2" t="s">
        <v>10</v>
      </c>
      <c r="D9" s="2" t="s">
        <v>11</v>
      </c>
      <c r="E9" s="2" t="s">
        <v>0</v>
      </c>
    </row>
    <row r="10" spans="1:7" x14ac:dyDescent="0.25">
      <c r="A10" s="1" t="s">
        <v>1</v>
      </c>
      <c r="B10" s="10">
        <v>7500</v>
      </c>
      <c r="C10" s="10">
        <v>11200</v>
      </c>
      <c r="D10" s="10">
        <v>6720</v>
      </c>
      <c r="E10" s="10">
        <v>9000</v>
      </c>
    </row>
    <row r="11" spans="1:7" x14ac:dyDescent="0.25">
      <c r="A11" s="3" t="s">
        <v>2</v>
      </c>
      <c r="B11" s="20">
        <v>15000</v>
      </c>
      <c r="C11" s="20">
        <v>16000</v>
      </c>
      <c r="D11" s="20">
        <v>480</v>
      </c>
      <c r="E11" s="22">
        <v>600</v>
      </c>
    </row>
    <row r="12" spans="1:7" x14ac:dyDescent="0.25">
      <c r="A12" s="1" t="s">
        <v>3</v>
      </c>
      <c r="B12" s="21">
        <f t="shared" ref="B12:C12" si="0">B10/B11</f>
        <v>0.5</v>
      </c>
      <c r="C12" s="21">
        <f t="shared" si="0"/>
        <v>0.7</v>
      </c>
      <c r="D12" s="21">
        <f>D10/D11</f>
        <v>14</v>
      </c>
      <c r="E12" s="21">
        <f>E10/E11</f>
        <v>15</v>
      </c>
    </row>
    <row r="14" spans="1:7" x14ac:dyDescent="0.25">
      <c r="A14" s="1"/>
      <c r="B14" s="30" t="s">
        <v>17</v>
      </c>
      <c r="C14" s="30"/>
      <c r="D14" s="30"/>
      <c r="E14" s="30" t="s">
        <v>18</v>
      </c>
      <c r="F14" s="30"/>
      <c r="G14" s="30"/>
    </row>
    <row r="15" spans="1:7" x14ac:dyDescent="0.25">
      <c r="A15" s="1"/>
      <c r="B15" s="2" t="s">
        <v>4</v>
      </c>
      <c r="C15" s="2" t="s">
        <v>5</v>
      </c>
      <c r="D15" s="2" t="s">
        <v>6</v>
      </c>
      <c r="E15" s="2" t="s">
        <v>4</v>
      </c>
      <c r="F15" s="2" t="s">
        <v>5</v>
      </c>
      <c r="G15" s="2" t="s">
        <v>6</v>
      </c>
    </row>
    <row r="16" spans="1:7" x14ac:dyDescent="0.25">
      <c r="A16" s="1" t="s">
        <v>32</v>
      </c>
      <c r="B16" s="1">
        <f>8000</f>
        <v>8000</v>
      </c>
      <c r="C16" s="1"/>
      <c r="D16" s="8">
        <v>9600</v>
      </c>
      <c r="E16" s="1">
        <v>7000</v>
      </c>
      <c r="F16" s="1"/>
      <c r="G16" s="8">
        <v>12600</v>
      </c>
    </row>
    <row r="17" spans="1:7" x14ac:dyDescent="0.25">
      <c r="A17" s="1" t="s">
        <v>33</v>
      </c>
      <c r="B17" s="1">
        <v>8000</v>
      </c>
      <c r="C17" s="9">
        <v>0.5</v>
      </c>
      <c r="D17" s="9">
        <f>B17*C17</f>
        <v>4000</v>
      </c>
      <c r="E17" s="1">
        <v>7000</v>
      </c>
      <c r="F17" s="9">
        <v>0.5</v>
      </c>
      <c r="G17" s="9">
        <f>E17*F17</f>
        <v>3500</v>
      </c>
    </row>
    <row r="18" spans="1:7" x14ac:dyDescent="0.25">
      <c r="A18" s="1" t="s">
        <v>19</v>
      </c>
      <c r="B18" s="1">
        <f>B17</f>
        <v>8000</v>
      </c>
      <c r="C18" s="19">
        <f>D18/B18</f>
        <v>1.7</v>
      </c>
      <c r="D18" s="9">
        <f>D16+D17</f>
        <v>13600</v>
      </c>
      <c r="E18" s="1">
        <f>E17</f>
        <v>7000</v>
      </c>
      <c r="F18" s="19">
        <f>G18/E18</f>
        <v>2.2999999999999998</v>
      </c>
      <c r="G18" s="9">
        <f>G16+G17</f>
        <v>16100</v>
      </c>
    </row>
    <row r="20" spans="1:7" x14ac:dyDescent="0.25">
      <c r="A20" s="14" t="s">
        <v>31</v>
      </c>
      <c r="B20" s="30" t="s">
        <v>17</v>
      </c>
      <c r="C20" s="30"/>
      <c r="D20" s="30"/>
      <c r="E20" s="30" t="s">
        <v>18</v>
      </c>
      <c r="F20" s="30"/>
      <c r="G20" s="30"/>
    </row>
    <row r="21" spans="1:7" x14ac:dyDescent="0.25">
      <c r="A21" s="1"/>
      <c r="B21" s="2" t="s">
        <v>4</v>
      </c>
      <c r="C21" s="2" t="s">
        <v>5</v>
      </c>
      <c r="D21" s="2" t="s">
        <v>6</v>
      </c>
      <c r="E21" s="2" t="s">
        <v>4</v>
      </c>
      <c r="F21" s="2" t="s">
        <v>5</v>
      </c>
      <c r="G21" s="2" t="s">
        <v>6</v>
      </c>
    </row>
    <row r="22" spans="1:7" x14ac:dyDescent="0.25">
      <c r="A22" s="1" t="s">
        <v>20</v>
      </c>
      <c r="B22" s="1">
        <v>3000</v>
      </c>
      <c r="C22" s="8"/>
      <c r="D22" s="8">
        <v>4550</v>
      </c>
      <c r="E22" s="1">
        <v>1000</v>
      </c>
      <c r="F22" s="8"/>
      <c r="G22" s="8">
        <v>3900</v>
      </c>
    </row>
    <row r="23" spans="1:7" x14ac:dyDescent="0.25">
      <c r="A23" s="1" t="s">
        <v>35</v>
      </c>
      <c r="B23" s="1">
        <f>B18</f>
        <v>8000</v>
      </c>
      <c r="C23" s="8">
        <v>1.7</v>
      </c>
      <c r="D23" s="8">
        <f>B23*C23</f>
        <v>13600</v>
      </c>
      <c r="E23" s="1">
        <f>E18</f>
        <v>7000</v>
      </c>
      <c r="F23" s="8">
        <f t="shared" ref="F23:G23" si="1">F18</f>
        <v>2.2999999999999998</v>
      </c>
      <c r="G23" s="8">
        <f t="shared" si="1"/>
        <v>16100</v>
      </c>
    </row>
    <row r="24" spans="1:7" x14ac:dyDescent="0.25">
      <c r="A24" s="7" t="s">
        <v>9</v>
      </c>
      <c r="B24" s="7">
        <f>B23+B22</f>
        <v>11000</v>
      </c>
      <c r="C24" s="12">
        <f>D24/B24</f>
        <v>1.65</v>
      </c>
      <c r="D24" s="12">
        <f>D22+D23</f>
        <v>18150</v>
      </c>
      <c r="E24" s="7">
        <f>E22+E23</f>
        <v>8000</v>
      </c>
      <c r="F24" s="12">
        <f>G24/E24</f>
        <v>2.5</v>
      </c>
      <c r="G24" s="12">
        <f>G22+G23</f>
        <v>20000</v>
      </c>
    </row>
    <row r="25" spans="1:7" x14ac:dyDescent="0.25">
      <c r="A25" s="16" t="s">
        <v>21</v>
      </c>
      <c r="B25" s="16">
        <v>10000</v>
      </c>
      <c r="C25" s="15">
        <f>C24</f>
        <v>1.65</v>
      </c>
      <c r="D25" s="15">
        <f>C25*B25</f>
        <v>16500</v>
      </c>
      <c r="E25" s="16">
        <v>6000</v>
      </c>
      <c r="F25" s="15">
        <f>F24</f>
        <v>2.5</v>
      </c>
      <c r="G25" s="15">
        <f>F25*E25</f>
        <v>15000</v>
      </c>
    </row>
    <row r="26" spans="1:7" x14ac:dyDescent="0.25">
      <c r="A26" s="1" t="s">
        <v>22</v>
      </c>
      <c r="B26" s="1">
        <f>B24-B25</f>
        <v>1000</v>
      </c>
      <c r="C26" s="8">
        <f>C25</f>
        <v>1.65</v>
      </c>
      <c r="D26" s="8">
        <f>B26*C26</f>
        <v>1650</v>
      </c>
      <c r="E26" s="1">
        <f>E24-E25</f>
        <v>2000</v>
      </c>
      <c r="F26" s="8">
        <f>F25</f>
        <v>2.5</v>
      </c>
      <c r="G26" s="8">
        <f>E26*F26</f>
        <v>5000</v>
      </c>
    </row>
    <row r="27" spans="1:7" x14ac:dyDescent="0.25">
      <c r="A27" s="7" t="s">
        <v>9</v>
      </c>
      <c r="B27" s="7">
        <f>B25+B26</f>
        <v>11000</v>
      </c>
      <c r="C27" s="12">
        <f>D27/B27</f>
        <v>1.65</v>
      </c>
      <c r="D27" s="12">
        <f>D25+D26</f>
        <v>18150</v>
      </c>
      <c r="E27" s="7">
        <f>E25+E26</f>
        <v>8000</v>
      </c>
      <c r="F27" s="12">
        <f>G27/E27</f>
        <v>2.5</v>
      </c>
      <c r="G27" s="12">
        <f>G25+G26</f>
        <v>20000</v>
      </c>
    </row>
    <row r="29" spans="1:7" x14ac:dyDescent="0.25">
      <c r="A29" s="1"/>
      <c r="B29" s="30" t="s">
        <v>17</v>
      </c>
      <c r="C29" s="30"/>
      <c r="D29" s="30"/>
      <c r="E29" s="30" t="s">
        <v>18</v>
      </c>
      <c r="F29" s="30"/>
      <c r="G29" s="30"/>
    </row>
    <row r="30" spans="1:7" x14ac:dyDescent="0.25">
      <c r="A30" s="1"/>
      <c r="B30" s="2" t="s">
        <v>4</v>
      </c>
      <c r="C30" s="2" t="s">
        <v>5</v>
      </c>
      <c r="D30" s="2" t="s">
        <v>6</v>
      </c>
      <c r="E30" s="2" t="s">
        <v>4</v>
      </c>
      <c r="F30" s="2" t="s">
        <v>5</v>
      </c>
      <c r="G30" s="2" t="s">
        <v>6</v>
      </c>
    </row>
    <row r="31" spans="1:7" x14ac:dyDescent="0.25">
      <c r="A31" s="16" t="s">
        <v>34</v>
      </c>
      <c r="B31" s="23">
        <f>B25</f>
        <v>10000</v>
      </c>
      <c r="C31" s="24">
        <f t="shared" ref="C31:D31" si="2">C25</f>
        <v>1.65</v>
      </c>
      <c r="D31" s="24">
        <f t="shared" si="2"/>
        <v>16500</v>
      </c>
      <c r="E31" s="23">
        <f>E25</f>
        <v>6000</v>
      </c>
      <c r="F31" s="24">
        <f t="shared" ref="F31:G31" si="3">F25</f>
        <v>2.5</v>
      </c>
      <c r="G31" s="24">
        <f t="shared" si="3"/>
        <v>15000</v>
      </c>
    </row>
    <row r="32" spans="1:7" x14ac:dyDescent="0.25">
      <c r="A32" s="25" t="s">
        <v>26</v>
      </c>
      <c r="B32" s="26">
        <v>200</v>
      </c>
      <c r="C32" s="27">
        <v>20</v>
      </c>
      <c r="D32" s="27">
        <f>B32*C32</f>
        <v>4000</v>
      </c>
      <c r="E32" s="26">
        <v>120</v>
      </c>
      <c r="F32" s="27">
        <f>C32</f>
        <v>20</v>
      </c>
      <c r="G32" s="27">
        <f>E32*F32</f>
        <v>2400</v>
      </c>
    </row>
    <row r="33" spans="1:7" x14ac:dyDescent="0.25">
      <c r="A33" s="25" t="s">
        <v>27</v>
      </c>
      <c r="B33" s="26">
        <v>300</v>
      </c>
      <c r="C33" s="27">
        <v>23</v>
      </c>
      <c r="D33" s="27">
        <f t="shared" ref="D33:D34" si="4">B33*C33</f>
        <v>6900</v>
      </c>
      <c r="E33" s="26">
        <v>180</v>
      </c>
      <c r="F33" s="27">
        <f t="shared" ref="F33:F34" si="5">C33</f>
        <v>23</v>
      </c>
      <c r="G33" s="27">
        <f t="shared" ref="G33:G34" si="6">E33*F33</f>
        <v>4140</v>
      </c>
    </row>
    <row r="34" spans="1:7" x14ac:dyDescent="0.25">
      <c r="A34" s="25" t="s">
        <v>7</v>
      </c>
      <c r="B34" s="26">
        <v>50</v>
      </c>
      <c r="C34" s="27">
        <v>28</v>
      </c>
      <c r="D34" s="27">
        <f t="shared" si="4"/>
        <v>1400</v>
      </c>
      <c r="E34" s="26">
        <v>40</v>
      </c>
      <c r="F34" s="27">
        <f t="shared" si="5"/>
        <v>28</v>
      </c>
      <c r="G34" s="27">
        <f t="shared" si="6"/>
        <v>1120</v>
      </c>
    </row>
    <row r="35" spans="1:7" x14ac:dyDescent="0.25">
      <c r="A35" s="7" t="s">
        <v>23</v>
      </c>
      <c r="B35" s="7">
        <v>380</v>
      </c>
      <c r="C35" s="12">
        <f>D35/B35</f>
        <v>75.78947368421052</v>
      </c>
      <c r="D35" s="12">
        <f>SUM(D31:D34)</f>
        <v>28800</v>
      </c>
      <c r="E35" s="7">
        <v>220</v>
      </c>
      <c r="F35" s="12">
        <f>G35/E35</f>
        <v>103</v>
      </c>
      <c r="G35" s="12">
        <f>SUM(G31:G34)</f>
        <v>22660</v>
      </c>
    </row>
    <row r="36" spans="1:7" x14ac:dyDescent="0.25">
      <c r="A36" s="1" t="s">
        <v>28</v>
      </c>
      <c r="B36" s="29">
        <f>B31</f>
        <v>10000</v>
      </c>
      <c r="C36" s="28">
        <f>C12</f>
        <v>0.7</v>
      </c>
      <c r="D36" s="18">
        <f>C36*B36</f>
        <v>7000</v>
      </c>
      <c r="E36" s="17">
        <f>E25</f>
        <v>6000</v>
      </c>
      <c r="F36" s="28">
        <f>C12</f>
        <v>0.7</v>
      </c>
      <c r="G36" s="18">
        <f>F36*E36</f>
        <v>4200</v>
      </c>
    </row>
    <row r="37" spans="1:7" x14ac:dyDescent="0.25">
      <c r="A37" s="1" t="s">
        <v>29</v>
      </c>
      <c r="B37" s="29">
        <f>B33</f>
        <v>300</v>
      </c>
      <c r="C37" s="28">
        <f>D12</f>
        <v>14</v>
      </c>
      <c r="D37" s="18">
        <f>B37*C37</f>
        <v>4200</v>
      </c>
      <c r="E37" s="17">
        <f>E33</f>
        <v>180</v>
      </c>
      <c r="F37" s="28">
        <f>D12</f>
        <v>14</v>
      </c>
      <c r="G37" s="18">
        <f>E37*F37</f>
        <v>2520</v>
      </c>
    </row>
    <row r="38" spans="1:7" x14ac:dyDescent="0.25">
      <c r="A38" s="1" t="s">
        <v>30</v>
      </c>
      <c r="B38" s="29">
        <v>380</v>
      </c>
      <c r="C38" s="28">
        <f>E12</f>
        <v>15</v>
      </c>
      <c r="D38" s="18">
        <f>B38*C38</f>
        <v>5700</v>
      </c>
      <c r="E38" s="17">
        <f>E35</f>
        <v>220</v>
      </c>
      <c r="F38" s="28">
        <f>E12</f>
        <v>15</v>
      </c>
      <c r="G38" s="18">
        <f>E38*F38</f>
        <v>3300</v>
      </c>
    </row>
    <row r="39" spans="1:7" x14ac:dyDescent="0.25">
      <c r="A39" s="7" t="s">
        <v>24</v>
      </c>
      <c r="B39" s="7"/>
      <c r="C39" s="12"/>
      <c r="D39" s="12">
        <f>+SUM(D36:D38)</f>
        <v>16900</v>
      </c>
      <c r="E39" s="7">
        <f>E35</f>
        <v>220</v>
      </c>
      <c r="F39" s="12">
        <f>G39/E39</f>
        <v>45.545454545454547</v>
      </c>
      <c r="G39" s="12">
        <f>G36+G37+G38</f>
        <v>10020</v>
      </c>
    </row>
    <row r="40" spans="1:7" x14ac:dyDescent="0.25">
      <c r="A40" s="13" t="s">
        <v>25</v>
      </c>
      <c r="B40" s="7">
        <v>380</v>
      </c>
      <c r="C40" s="11">
        <f>D40/B40</f>
        <v>120.26315789473684</v>
      </c>
      <c r="D40" s="11">
        <f>D39+D35</f>
        <v>45700</v>
      </c>
      <c r="E40" s="7">
        <f>E39</f>
        <v>220</v>
      </c>
      <c r="F40" s="11">
        <f>G40/E40</f>
        <v>148.54545454545453</v>
      </c>
      <c r="G40" s="11">
        <f>G39+G35</f>
        <v>32680</v>
      </c>
    </row>
  </sheetData>
  <mergeCells count="6">
    <mergeCell ref="B29:D29"/>
    <mergeCell ref="E29:G29"/>
    <mergeCell ref="B14:D14"/>
    <mergeCell ref="E14:G14"/>
    <mergeCell ref="B20:D20"/>
    <mergeCell ref="E20:G20"/>
  </mergeCell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Exercice 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</dc:creator>
  <cp:lastModifiedBy>NOEL Eric</cp:lastModifiedBy>
  <dcterms:created xsi:type="dcterms:W3CDTF">2019-01-08T10:26:53Z</dcterms:created>
  <dcterms:modified xsi:type="dcterms:W3CDTF">2021-04-22T16:44:05Z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5e027ba9-92d2-45dc-9ecf-acb7be243012</vt:lpwstr>
  </property>
</Properties>
</file>