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106- Fiscalité TVA/R106 FA/2024 2025/"/>
    </mc:Choice>
  </mc:AlternateContent>
  <xr:revisionPtr revIDLastSave="7" documentId="8_{52600576-3F87-41E1-9FAB-AB0F407656EE}" xr6:coauthVersionLast="36" xr6:coauthVersionMax="36" xr10:uidLastSave="{0414C5A0-3B15-4805-B445-32E4DFCEDB0C}"/>
  <bookViews>
    <workbookView xWindow="0" yWindow="0" windowWidth="23040" windowHeight="9396" xr2:uid="{00000000-000D-0000-FFFF-FFFF00000000}"/>
  </bookViews>
  <sheets>
    <sheet name="Corrigé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8" l="1"/>
  <c r="D52" i="8"/>
  <c r="D20" i="8"/>
  <c r="D3" i="8"/>
  <c r="D59" i="8" l="1"/>
  <c r="D51" i="8"/>
  <c r="C48" i="8"/>
  <c r="D38" i="8"/>
  <c r="D29" i="8"/>
  <c r="D28" i="8"/>
  <c r="D47" i="8" s="1"/>
  <c r="D6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20" authorId="0" shapeId="0" xr:uid="{12E75DA1-0078-4ACD-8DAB-4533C9697B4A}">
      <text>
        <r>
          <rPr>
            <b/>
            <sz val="9"/>
            <color indexed="81"/>
            <rFont val="Tahoma"/>
            <family val="2"/>
          </rPr>
          <t>Il faut exclure les 1300€ du client italien qui n'a pas communiqué son numéro intracom</t>
        </r>
      </text>
    </comment>
  </commentList>
</comments>
</file>

<file path=xl/sharedStrings.xml><?xml version="1.0" encoding="utf-8"?>
<sst xmlns="http://schemas.openxmlformats.org/spreadsheetml/2006/main" count="113" uniqueCount="102">
  <si>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</si>
  <si>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</si>
  <si>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</si>
  <si>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</si>
  <si>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t>Achats de prestations de services intracommunautaires</t>
  </si>
  <si>
    <t xml:space="preserve">Acquisitions intracommunautaires </t>
  </si>
  <si>
    <t>Livraison d'électricité, de gaz naturel, de chaleur ou de froid imposables en France</t>
  </si>
  <si>
    <t>Achats de biens ou prestations de services réalisés auprès d'un assujetti non établi en France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</si>
  <si>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</si>
  <si>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</si>
  <si>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Autres opérations non imposables</t>
  </si>
  <si>
    <t>Livraisons d'électricité, de gaz naturel, de chaleur ou de froid non imposables en France</t>
  </si>
  <si>
    <t xml:space="preserve">Achats en franchise </t>
  </si>
  <si>
    <t>Ventes de biens ou prestations de services réalisés auprès d'un assujetti non établi en France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</si>
  <si>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</si>
  <si>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</si>
  <si>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</si>
  <si>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</si>
  <si>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</si>
  <si>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</si>
  <si>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</si>
  <si>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</si>
  <si>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</si>
  <si>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</si>
  <si>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</si>
  <si>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</si>
  <si>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</si>
  <si>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</si>
  <si>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</si>
  <si>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</si>
  <si>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</si>
  <si>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</si>
  <si>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</si>
  <si>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</si>
  <si>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</si>
  <si>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</si>
  <si>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</si>
  <si>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</si>
  <si>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Biens constituant des immobilisations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</si>
  <si>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</si>
  <si>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</si>
  <si>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</si>
  <si>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</si>
  <si>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</si>
  <si>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</si>
  <si>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</si>
  <si>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</si>
  <si>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</si>
  <si>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</si>
  <si>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</si>
  <si>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</si>
  <si>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</si>
  <si>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</si>
  <si>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</si>
  <si>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</si>
  <si>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</si>
  <si>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</si>
  <si>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</si>
  <si>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Exportations hors UE</t>
  </si>
  <si>
    <t>A1</t>
  </si>
  <si>
    <t>A3</t>
  </si>
  <si>
    <t>A4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</si>
  <si>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(autres ques les produits pétroliers)</t>
    </r>
  </si>
  <si>
    <t>A5</t>
  </si>
  <si>
    <t>Sorties de régime fiscal suspensif (autre que les produits pétroliers)</t>
  </si>
  <si>
    <t>B2</t>
  </si>
  <si>
    <t>B3</t>
  </si>
  <si>
    <t>B4</t>
  </si>
  <si>
    <t>B5</t>
  </si>
  <si>
    <t>E1</t>
  </si>
  <si>
    <t>E2</t>
  </si>
  <si>
    <t>E3</t>
  </si>
  <si>
    <t>E4</t>
  </si>
  <si>
    <t>Ventes à distance taxables dans un autre Etat membre au profit des personnes non assujetties</t>
  </si>
  <si>
    <t>Importations (autres ques les produits pétroliers)</t>
  </si>
  <si>
    <t>E5</t>
  </si>
  <si>
    <t>E6</t>
  </si>
  <si>
    <t>Importations placées sous le régume fiscal suspensif (autre que les produits pétroliers)</t>
  </si>
  <si>
    <t>F1</t>
  </si>
  <si>
    <t>F2</t>
  </si>
  <si>
    <t>Livraison intracommunautaires à destinations d'une personne assujettie</t>
  </si>
  <si>
    <t>F3</t>
  </si>
  <si>
    <t>F6</t>
  </si>
  <si>
    <t>F7</t>
  </si>
  <si>
    <t>F8</t>
  </si>
  <si>
    <t>Importations</t>
  </si>
  <si>
    <t>I1</t>
  </si>
  <si>
    <t>I2</t>
  </si>
  <si>
    <t>I3</t>
  </si>
  <si>
    <t>I4</t>
  </si>
  <si>
    <t>I5</t>
  </si>
  <si>
    <t>I6</t>
  </si>
  <si>
    <t>Taux normal 20%</t>
  </si>
  <si>
    <t>Taux réduit 8,5%</t>
  </si>
  <si>
    <t>Taux réduit 5,5%</t>
  </si>
  <si>
    <t>Taux réduit 2,1%</t>
  </si>
  <si>
    <t>Taux réduit 1,05%</t>
  </si>
  <si>
    <t>Dont TVA sur les produits importés hors produits pétroliers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</si>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</sst>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4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quotePrefix="1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164" fontId="12" fillId="7" borderId="2" xfId="1" applyNumberFormat="1" applyFont="1" applyFill="1" applyBorder="1" applyAlignment="1">
      <alignment vertical="center"/>
    </xf>
    <xf numFmtId="164" fontId="6" fillId="7" borderId="2" xfId="1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164" fontId="12" fillId="7" borderId="2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1</xdr:row>
      <xdr:rowOff>83820</xdr:rowOff>
    </xdr:from>
    <xdr:to>
      <xdr:col>9</xdr:col>
      <xdr:colOff>457200</xdr:colOff>
      <xdr:row>7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5EB0E77-B25F-44CA-B9EA-EE82945BF522}"/>
            </a:ext>
          </a:extLst>
        </xdr:cNvPr>
        <xdr:cNvSpPr txBox="1"/>
      </xdr:nvSpPr>
      <xdr:spPr>
        <a:xfrm>
          <a:off x="8900160" y="281940"/>
          <a:ext cx="3368040" cy="1173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le 74800 : </a:t>
          </a:r>
        </a:p>
        <a:p>
          <a:r>
            <a:rPr lang="fr-FR" sz="1100"/>
            <a:t>62600€</a:t>
          </a:r>
        </a:p>
        <a:p>
          <a:r>
            <a:rPr lang="fr-FR" sz="1100"/>
            <a:t>1300€ (Italien sans niméro intracom)</a:t>
          </a:r>
        </a:p>
        <a:p>
          <a:r>
            <a:rPr lang="fr-FR" sz="1100"/>
            <a:t>3600€</a:t>
          </a:r>
        </a:p>
        <a:p>
          <a:r>
            <a:rPr lang="fr-FR" sz="1100"/>
            <a:t>8760 / 1,2 = 7300€</a:t>
          </a: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9</xdr:col>
      <xdr:colOff>502920</xdr:colOff>
      <xdr:row>56</xdr:row>
      <xdr:rowOff>7620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88F9F12-532F-42F2-AEF9-907876A88C8E}"/>
            </a:ext>
          </a:extLst>
        </xdr:cNvPr>
        <xdr:cNvSpPr txBox="1"/>
      </xdr:nvSpPr>
      <xdr:spPr>
        <a:xfrm>
          <a:off x="8641080" y="9768840"/>
          <a:ext cx="3672840" cy="1173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le 11794 : </a:t>
          </a:r>
        </a:p>
        <a:p>
          <a:r>
            <a:rPr lang="fr-FR" sz="1100"/>
            <a:t>Taux à 20%</a:t>
          </a:r>
        </a:p>
        <a:p>
          <a:r>
            <a:rPr lang="fr-FR" sz="1100"/>
            <a:t>Achat : (16200+15600+25200)*0,2</a:t>
          </a:r>
        </a:p>
        <a:p>
          <a:r>
            <a:rPr lang="fr-FR" sz="1100"/>
            <a:t>P. Services  : (350+600) * 0,2</a:t>
          </a:r>
        </a:p>
        <a:p>
          <a:r>
            <a:rPr lang="fr-FR" sz="1100"/>
            <a:t>Taux</a:t>
          </a:r>
          <a:r>
            <a:rPr lang="fr-FR" sz="1100" baseline="0"/>
            <a:t> a 5,5%</a:t>
          </a:r>
        </a:p>
        <a:p>
          <a:r>
            <a:rPr lang="fr-FR" sz="1100" baseline="0"/>
            <a:t>Achat </a:t>
          </a:r>
          <a:r>
            <a:rPr lang="fr-FR" sz="1100"/>
            <a:t>(3700)*0,055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9</xdr:col>
      <xdr:colOff>297180</xdr:colOff>
      <xdr:row>30</xdr:row>
      <xdr:rowOff>7620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88C273B-8603-4847-926A-AB323BCF87DC}"/>
            </a:ext>
          </a:extLst>
        </xdr:cNvPr>
        <xdr:cNvSpPr txBox="1"/>
      </xdr:nvSpPr>
      <xdr:spPr>
        <a:xfrm>
          <a:off x="8641080" y="5311140"/>
          <a:ext cx="346710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 86800 : </a:t>
          </a:r>
          <a:endParaRPr lang="fr-FR" sz="1100"/>
        </a:p>
        <a:p>
          <a:r>
            <a:rPr lang="fr-FR" sz="1100"/>
            <a:t>62600+1300+8760/1,2+15600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85D8-AE94-4B37-B891-628F8ECF7007}">
  <dimension ref="A1:D101"/>
  <sheetViews>
    <sheetView tabSelected="1" workbookViewId="0">
      <selection activeCell="I33" sqref="I33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4" ht="15.6" x14ac:dyDescent="0.3">
      <c r="A1" s="44" t="s">
        <v>0</v>
      </c>
      <c r="B1" s="45"/>
      <c r="C1" s="45"/>
      <c r="D1" s="45"/>
    </row>
    <row r="2" spans="1:4" ht="15" thickBot="1" x14ac:dyDescent="0.35">
      <c r="A2" s="46" t="s">
        <v>1</v>
      </c>
      <c r="B2" s="47"/>
      <c r="C2" s="47"/>
      <c r="D2" s="47"/>
    </row>
    <row r="3" spans="1:4" ht="15.6" thickBot="1" x14ac:dyDescent="0.35">
      <c r="A3" s="38" t="s">
        <v>59</v>
      </c>
      <c r="B3" s="48" t="s">
        <v>2</v>
      </c>
      <c r="C3" s="48"/>
      <c r="D3" s="18">
        <f>62600+3600+8760/1.2+1300</f>
        <v>74800</v>
      </c>
    </row>
    <row r="4" spans="1:4" ht="15.6" thickBot="1" x14ac:dyDescent="0.35">
      <c r="A4" s="38" t="s">
        <v>101</v>
      </c>
      <c r="B4" s="49" t="s">
        <v>3</v>
      </c>
      <c r="C4" s="48"/>
      <c r="D4" s="18"/>
    </row>
    <row r="5" spans="1:4" ht="15.6" thickBot="1" x14ac:dyDescent="0.35">
      <c r="A5" s="38" t="s">
        <v>60</v>
      </c>
      <c r="B5" s="36" t="s">
        <v>4</v>
      </c>
      <c r="C5" s="35"/>
      <c r="D5" s="18"/>
    </row>
    <row r="6" spans="1:4" ht="15.6" thickBot="1" x14ac:dyDescent="0.35">
      <c r="A6" s="39" t="s">
        <v>61</v>
      </c>
      <c r="B6" s="48" t="s">
        <v>74</v>
      </c>
      <c r="C6" s="48"/>
      <c r="D6" s="18">
        <v>25200</v>
      </c>
    </row>
    <row r="7" spans="1:4" ht="15.6" thickBot="1" x14ac:dyDescent="0.35">
      <c r="A7" s="39" t="s">
        <v>63</v>
      </c>
      <c r="B7" s="34" t="s">
        <v>64</v>
      </c>
      <c r="C7" s="35"/>
      <c r="D7" s="18"/>
    </row>
    <row r="8" spans="1:4" ht="15.6" thickBot="1" x14ac:dyDescent="0.35">
      <c r="A8" s="38" t="s">
        <v>65</v>
      </c>
      <c r="B8" s="48" t="s">
        <v>5</v>
      </c>
      <c r="C8" s="48"/>
      <c r="D8" s="19">
        <v>15600</v>
      </c>
    </row>
    <row r="9" spans="1:4" ht="15.6" thickBot="1" x14ac:dyDescent="0.35">
      <c r="A9" s="39" t="s">
        <v>66</v>
      </c>
      <c r="B9" s="50" t="s">
        <v>6</v>
      </c>
      <c r="C9" s="51"/>
      <c r="D9" s="18"/>
    </row>
    <row r="10" spans="1:4" ht="15.6" thickBot="1" x14ac:dyDescent="0.35">
      <c r="A10" s="39" t="s">
        <v>67</v>
      </c>
      <c r="B10" s="50" t="s">
        <v>7</v>
      </c>
      <c r="C10" s="51"/>
      <c r="D10" s="18"/>
    </row>
    <row r="11" spans="1:4" ht="15.6" thickBot="1" x14ac:dyDescent="0.35">
      <c r="A11" s="39" t="s">
        <v>68</v>
      </c>
      <c r="B11" s="43" t="s">
        <v>8</v>
      </c>
      <c r="C11" s="52"/>
      <c r="D11" s="18"/>
    </row>
    <row r="12" spans="1:4" ht="15" thickBot="1" x14ac:dyDescent="0.35">
      <c r="A12" s="53" t="s">
        <v>9</v>
      </c>
      <c r="B12" s="54"/>
      <c r="C12" s="54"/>
      <c r="D12" s="54"/>
    </row>
    <row r="13" spans="1:4" ht="15.6" thickBot="1" x14ac:dyDescent="0.35">
      <c r="A13" s="40" t="s">
        <v>69</v>
      </c>
      <c r="B13" s="43" t="s">
        <v>58</v>
      </c>
      <c r="C13" s="43"/>
      <c r="D13" s="18">
        <v>4400</v>
      </c>
    </row>
    <row r="14" spans="1:4" ht="15.6" thickBot="1" x14ac:dyDescent="0.35">
      <c r="A14" s="40" t="s">
        <v>70</v>
      </c>
      <c r="B14" s="43" t="s">
        <v>10</v>
      </c>
      <c r="C14" s="43"/>
      <c r="D14" s="18"/>
    </row>
    <row r="15" spans="1:4" ht="15.6" thickBot="1" x14ac:dyDescent="0.35">
      <c r="A15" s="40" t="s">
        <v>71</v>
      </c>
      <c r="B15" s="43" t="s">
        <v>73</v>
      </c>
      <c r="C15" s="43"/>
      <c r="D15" s="18"/>
    </row>
    <row r="16" spans="1:4" ht="15.6" thickBot="1" x14ac:dyDescent="0.35">
      <c r="A16" s="40" t="s">
        <v>72</v>
      </c>
      <c r="B16" s="58" t="s">
        <v>62</v>
      </c>
      <c r="C16" s="58"/>
      <c r="D16" s="18">
        <v>25200</v>
      </c>
    </row>
    <row r="17" spans="1:4" ht="15.6" thickBot="1" x14ac:dyDescent="0.35">
      <c r="A17" s="40" t="s">
        <v>75</v>
      </c>
      <c r="B17" s="34" t="s">
        <v>64</v>
      </c>
      <c r="C17" s="37"/>
      <c r="D17" s="18"/>
    </row>
    <row r="18" spans="1:4" ht="15.6" thickBot="1" x14ac:dyDescent="0.35">
      <c r="A18" s="40" t="s">
        <v>76</v>
      </c>
      <c r="B18" s="37" t="s">
        <v>77</v>
      </c>
      <c r="C18" s="37"/>
      <c r="D18" s="18"/>
    </row>
    <row r="19" spans="1:4" ht="15.6" thickBot="1" x14ac:dyDescent="0.35">
      <c r="A19" s="40" t="s">
        <v>78</v>
      </c>
      <c r="B19" s="48" t="s">
        <v>5</v>
      </c>
      <c r="C19" s="48"/>
      <c r="D19" s="18"/>
    </row>
    <row r="20" spans="1:4" ht="15.6" thickBot="1" x14ac:dyDescent="0.35">
      <c r="A20" s="40" t="s">
        <v>79</v>
      </c>
      <c r="B20" s="35" t="s">
        <v>80</v>
      </c>
      <c r="C20" s="37"/>
      <c r="D20" s="18">
        <f>5300-1300</f>
        <v>4000</v>
      </c>
    </row>
    <row r="21" spans="1:4" ht="15.6" thickBot="1" x14ac:dyDescent="0.35">
      <c r="A21" s="40" t="s">
        <v>81</v>
      </c>
      <c r="B21" s="43" t="s">
        <v>11</v>
      </c>
      <c r="C21" s="43"/>
      <c r="D21" s="18"/>
    </row>
    <row r="22" spans="1:4" ht="15.6" thickBot="1" x14ac:dyDescent="0.35">
      <c r="A22" s="40" t="s">
        <v>82</v>
      </c>
      <c r="B22" s="43" t="s">
        <v>12</v>
      </c>
      <c r="C22" s="43"/>
      <c r="D22" s="18"/>
    </row>
    <row r="23" spans="1:4" ht="15.6" thickBot="1" x14ac:dyDescent="0.35">
      <c r="A23" s="39" t="s">
        <v>83</v>
      </c>
      <c r="B23" s="50" t="s">
        <v>13</v>
      </c>
      <c r="C23" s="51"/>
      <c r="D23" s="18"/>
    </row>
    <row r="24" spans="1:4" ht="15.6" thickBot="1" x14ac:dyDescent="0.35">
      <c r="A24" s="39" t="s">
        <v>84</v>
      </c>
      <c r="B24" s="43" t="s">
        <v>8</v>
      </c>
      <c r="C24" s="52"/>
      <c r="D24" s="18"/>
    </row>
    <row r="25" spans="1:4" ht="15.6" x14ac:dyDescent="0.3">
      <c r="A25" s="59" t="s">
        <v>14</v>
      </c>
      <c r="B25" s="60"/>
      <c r="C25" s="60"/>
      <c r="D25" s="60"/>
    </row>
    <row r="26" spans="1:4" x14ac:dyDescent="0.3">
      <c r="A26" s="61" t="s">
        <v>15</v>
      </c>
      <c r="B26" s="62"/>
      <c r="C26" s="62"/>
      <c r="D26" s="62"/>
    </row>
    <row r="27" spans="1:4" ht="15" thickBot="1" x14ac:dyDescent="0.35">
      <c r="A27" s="63" t="s">
        <v>16</v>
      </c>
      <c r="B27" s="63"/>
      <c r="C27" s="2" t="s">
        <v>17</v>
      </c>
      <c r="D27" s="2" t="s">
        <v>18</v>
      </c>
    </row>
    <row r="28" spans="1:4" ht="15.6" thickBot="1" x14ac:dyDescent="0.35">
      <c r="A28" s="26" t="s">
        <v>19</v>
      </c>
      <c r="B28" s="1" t="s">
        <v>20</v>
      </c>
      <c r="C28" s="30">
        <f>62600+1300+8760/1.2+15600</f>
        <v>86800</v>
      </c>
      <c r="D28" s="20">
        <f>+C28*0.2</f>
        <v>17360</v>
      </c>
    </row>
    <row r="29" spans="1:4" ht="15.6" thickBot="1" x14ac:dyDescent="0.35">
      <c r="A29" s="26" t="s">
        <v>21</v>
      </c>
      <c r="B29" s="1" t="s">
        <v>22</v>
      </c>
      <c r="C29" s="30">
        <v>3600</v>
      </c>
      <c r="D29" s="20">
        <f>+C29*0.055</f>
        <v>198</v>
      </c>
    </row>
    <row r="30" spans="1:4" ht="15.6" thickBot="1" x14ac:dyDescent="0.35">
      <c r="A30" s="25" t="s">
        <v>23</v>
      </c>
      <c r="B30" s="1" t="s">
        <v>24</v>
      </c>
      <c r="C30" s="31"/>
      <c r="D30" s="20"/>
    </row>
    <row r="31" spans="1:4" ht="15" thickBot="1" x14ac:dyDescent="0.35">
      <c r="A31" s="64" t="s">
        <v>25</v>
      </c>
      <c r="B31" s="65"/>
      <c r="C31" s="2" t="s">
        <v>17</v>
      </c>
      <c r="D31" s="2" t="s">
        <v>18</v>
      </c>
    </row>
    <row r="32" spans="1:4" ht="15" thickBot="1" x14ac:dyDescent="0.35">
      <c r="A32" s="25">
        <v>10</v>
      </c>
      <c r="B32" s="1" t="s">
        <v>26</v>
      </c>
      <c r="C32" s="3"/>
      <c r="D32" s="3"/>
    </row>
    <row r="33" spans="1:4" ht="15" thickBot="1" x14ac:dyDescent="0.35">
      <c r="A33" s="25">
        <v>11</v>
      </c>
      <c r="B33" s="1" t="s">
        <v>27</v>
      </c>
      <c r="C33" s="3"/>
      <c r="D33" s="3"/>
    </row>
    <row r="34" spans="1:4" ht="15" thickBot="1" x14ac:dyDescent="0.35">
      <c r="A34" s="27" t="s">
        <v>28</v>
      </c>
      <c r="B34" s="27"/>
      <c r="C34" s="4" t="s">
        <v>17</v>
      </c>
      <c r="D34" s="4" t="s">
        <v>18</v>
      </c>
    </row>
    <row r="35" spans="1:4" ht="15" thickBot="1" x14ac:dyDescent="0.35">
      <c r="A35" s="25">
        <v>13</v>
      </c>
      <c r="B35" s="5" t="s">
        <v>29</v>
      </c>
      <c r="C35" s="3"/>
      <c r="D35" s="14"/>
    </row>
    <row r="36" spans="1:4" ht="15" thickBot="1" x14ac:dyDescent="0.35">
      <c r="A36" s="25">
        <v>14</v>
      </c>
      <c r="B36" s="5" t="s">
        <v>30</v>
      </c>
      <c r="C36" s="3"/>
      <c r="D36" s="14"/>
    </row>
    <row r="37" spans="1:4" ht="15" thickBot="1" x14ac:dyDescent="0.35">
      <c r="A37" s="27" t="s">
        <v>85</v>
      </c>
      <c r="B37" s="27"/>
      <c r="C37" s="4" t="s">
        <v>17</v>
      </c>
      <c r="D37" s="4" t="s">
        <v>18</v>
      </c>
    </row>
    <row r="38" spans="1:4" ht="18" thickBot="1" x14ac:dyDescent="0.35">
      <c r="A38" s="25" t="s">
        <v>86</v>
      </c>
      <c r="B38" s="5" t="s">
        <v>92</v>
      </c>
      <c r="C38" s="41">
        <v>25200</v>
      </c>
      <c r="D38" s="42">
        <f>+C38*0.2</f>
        <v>5040</v>
      </c>
    </row>
    <row r="39" spans="1:4" ht="15" thickBot="1" x14ac:dyDescent="0.35">
      <c r="A39" s="25" t="s">
        <v>87</v>
      </c>
      <c r="B39" s="5" t="s">
        <v>24</v>
      </c>
      <c r="C39" s="32"/>
      <c r="D39" s="14"/>
    </row>
    <row r="40" spans="1:4" ht="15" thickBot="1" x14ac:dyDescent="0.35">
      <c r="A40" s="25" t="s">
        <v>88</v>
      </c>
      <c r="B40" s="5" t="s">
        <v>93</v>
      </c>
      <c r="C40" s="32"/>
      <c r="D40" s="14"/>
    </row>
    <row r="41" spans="1:4" ht="15" thickBot="1" x14ac:dyDescent="0.35">
      <c r="A41" s="25" t="s">
        <v>89</v>
      </c>
      <c r="B41" s="5" t="s">
        <v>94</v>
      </c>
      <c r="C41" s="32"/>
      <c r="D41" s="14"/>
    </row>
    <row r="42" spans="1:4" ht="15" thickBot="1" x14ac:dyDescent="0.35">
      <c r="A42" s="25" t="s">
        <v>90</v>
      </c>
      <c r="B42" s="5" t="s">
        <v>95</v>
      </c>
      <c r="C42" s="32"/>
      <c r="D42" s="14"/>
    </row>
    <row r="43" spans="1:4" ht="15" thickBot="1" x14ac:dyDescent="0.35">
      <c r="A43" s="25" t="s">
        <v>91</v>
      </c>
      <c r="B43" s="5" t="s">
        <v>96</v>
      </c>
      <c r="C43" s="32"/>
      <c r="D43" s="14"/>
    </row>
    <row r="44" spans="1:4" ht="15" thickBot="1" x14ac:dyDescent="0.35">
      <c r="A44" s="25">
        <v>15</v>
      </c>
      <c r="B44" s="24" t="s">
        <v>31</v>
      </c>
      <c r="C44" s="24"/>
      <c r="D44" s="32"/>
    </row>
    <row r="45" spans="1:4" ht="15" thickBot="1" x14ac:dyDescent="0.35">
      <c r="A45" s="25"/>
      <c r="B45" s="28" t="s">
        <v>97</v>
      </c>
      <c r="C45" s="3"/>
      <c r="D45" s="24"/>
    </row>
    <row r="46" spans="1:4" ht="15" thickBot="1" x14ac:dyDescent="0.35">
      <c r="A46" s="25" t="s">
        <v>32</v>
      </c>
      <c r="B46" s="23" t="s">
        <v>33</v>
      </c>
      <c r="C46" s="15"/>
      <c r="D46" s="14"/>
    </row>
    <row r="47" spans="1:4" ht="15.6" thickBot="1" x14ac:dyDescent="0.35">
      <c r="A47" s="25">
        <v>16</v>
      </c>
      <c r="B47" s="16" t="s">
        <v>34</v>
      </c>
      <c r="C47" s="23"/>
      <c r="D47" s="21">
        <f>+D28+D29+D38</f>
        <v>22598</v>
      </c>
    </row>
    <row r="48" spans="1:4" ht="15.6" thickBot="1" x14ac:dyDescent="0.35">
      <c r="A48" s="25">
        <v>17</v>
      </c>
      <c r="B48" s="23" t="s">
        <v>35</v>
      </c>
      <c r="C48" s="33">
        <f>+D8*0.2</f>
        <v>3120</v>
      </c>
    </row>
    <row r="49" spans="1:4" ht="15" thickBot="1" x14ac:dyDescent="0.35">
      <c r="A49" s="25">
        <v>18</v>
      </c>
      <c r="B49" s="23" t="s">
        <v>36</v>
      </c>
      <c r="C49" s="14"/>
    </row>
    <row r="50" spans="1:4" ht="15" thickBot="1" x14ac:dyDescent="0.35">
      <c r="A50" s="55" t="s">
        <v>37</v>
      </c>
      <c r="B50" s="56"/>
      <c r="C50" s="57"/>
      <c r="D50" s="57"/>
    </row>
    <row r="51" spans="1:4" ht="15.6" thickBot="1" x14ac:dyDescent="0.35">
      <c r="A51" s="25">
        <v>19</v>
      </c>
      <c r="B51" s="24" t="s">
        <v>38</v>
      </c>
      <c r="C51" s="24"/>
      <c r="D51" s="30">
        <f>31000*0.2</f>
        <v>6200</v>
      </c>
    </row>
    <row r="52" spans="1:4" ht="15.6" thickBot="1" x14ac:dyDescent="0.35">
      <c r="A52" s="25">
        <v>20</v>
      </c>
      <c r="B52" s="24" t="s">
        <v>39</v>
      </c>
      <c r="C52" s="24"/>
      <c r="D52" s="30">
        <f>+(16200+15600+25200)*0.2+(3700)*0.055+(350+600)*0.2</f>
        <v>11793.5</v>
      </c>
    </row>
    <row r="53" spans="1:4" ht="15" thickBot="1" x14ac:dyDescent="0.35">
      <c r="A53" s="25">
        <v>21</v>
      </c>
      <c r="B53" s="23" t="s">
        <v>40</v>
      </c>
      <c r="C53" s="23"/>
      <c r="D53" s="31"/>
    </row>
    <row r="54" spans="1:4" ht="15" thickBot="1" x14ac:dyDescent="0.35">
      <c r="A54" s="25"/>
      <c r="B54" s="28" t="s">
        <v>98</v>
      </c>
      <c r="C54" s="14"/>
      <c r="D54" s="29"/>
    </row>
    <row r="55" spans="1:4" ht="15" thickBot="1" x14ac:dyDescent="0.35">
      <c r="A55" s="25"/>
      <c r="B55" s="23" t="s">
        <v>99</v>
      </c>
      <c r="C55" s="14"/>
      <c r="D55" s="17"/>
    </row>
    <row r="56" spans="1:4" ht="15.6" thickBot="1" x14ac:dyDescent="0.35">
      <c r="A56" s="25">
        <v>22</v>
      </c>
      <c r="B56" s="24" t="s">
        <v>41</v>
      </c>
      <c r="C56" s="24"/>
      <c r="D56" s="30">
        <v>420</v>
      </c>
    </row>
    <row r="57" spans="1:4" ht="15" thickBot="1" x14ac:dyDescent="0.35">
      <c r="A57" s="25" t="s">
        <v>42</v>
      </c>
      <c r="B57" s="23" t="s">
        <v>43</v>
      </c>
      <c r="C57" s="23"/>
      <c r="D57" s="13"/>
    </row>
    <row r="58" spans="1:4" ht="15" thickBot="1" x14ac:dyDescent="0.35">
      <c r="A58" s="25" t="s">
        <v>44</v>
      </c>
      <c r="B58" s="6" t="s">
        <v>45</v>
      </c>
      <c r="C58" s="14"/>
      <c r="D58" s="6"/>
    </row>
    <row r="59" spans="1:4" ht="15.6" thickBot="1" x14ac:dyDescent="0.35">
      <c r="A59" s="25">
        <v>23</v>
      </c>
      <c r="B59" s="7" t="s">
        <v>46</v>
      </c>
      <c r="C59" s="6"/>
      <c r="D59" s="21">
        <f>SUM(D51:D58)</f>
        <v>18413.5</v>
      </c>
    </row>
    <row r="60" spans="1:4" ht="15" thickBot="1" x14ac:dyDescent="0.35">
      <c r="A60" s="25">
        <v>24</v>
      </c>
      <c r="B60" s="7" t="s">
        <v>100</v>
      </c>
      <c r="C60" s="6"/>
      <c r="D60" s="3"/>
    </row>
    <row r="61" spans="1:4" x14ac:dyDescent="0.3">
      <c r="A61" s="25"/>
      <c r="B61" s="6"/>
      <c r="C61" s="6"/>
      <c r="D61" s="6"/>
    </row>
    <row r="62" spans="1:4" ht="15" thickBot="1" x14ac:dyDescent="0.35">
      <c r="A62" s="66" t="s">
        <v>47</v>
      </c>
      <c r="B62" s="67"/>
      <c r="C62" s="67"/>
      <c r="D62" s="67"/>
    </row>
    <row r="63" spans="1:4" ht="15" thickBot="1" x14ac:dyDescent="0.35">
      <c r="A63" s="25">
        <v>25</v>
      </c>
      <c r="B63" s="48" t="s">
        <v>48</v>
      </c>
      <c r="C63" s="48"/>
      <c r="D63" s="9"/>
    </row>
    <row r="64" spans="1:4" ht="15" thickBot="1" x14ac:dyDescent="0.35">
      <c r="A64" s="25">
        <v>26</v>
      </c>
      <c r="B64" s="48" t="s">
        <v>49</v>
      </c>
      <c r="C64" s="48"/>
      <c r="D64" s="8"/>
    </row>
    <row r="65" spans="1:4" ht="15" thickBot="1" x14ac:dyDescent="0.35">
      <c r="A65" s="25" t="s">
        <v>50</v>
      </c>
      <c r="B65" s="48" t="s">
        <v>51</v>
      </c>
      <c r="C65" s="48"/>
      <c r="D65" s="8"/>
    </row>
    <row r="66" spans="1:4" ht="15" thickBot="1" x14ac:dyDescent="0.35">
      <c r="A66" s="25">
        <v>27</v>
      </c>
      <c r="B66" s="48" t="s">
        <v>52</v>
      </c>
      <c r="C66" s="48"/>
      <c r="D66" s="8"/>
    </row>
    <row r="67" spans="1:4" ht="15" thickBot="1" x14ac:dyDescent="0.35">
      <c r="A67" s="66" t="s">
        <v>53</v>
      </c>
      <c r="B67" s="67"/>
      <c r="C67" s="67"/>
      <c r="D67" s="67"/>
    </row>
    <row r="68" spans="1:4" ht="16.2" thickBot="1" x14ac:dyDescent="0.35">
      <c r="A68" s="25">
        <v>28</v>
      </c>
      <c r="B68" s="48" t="s">
        <v>54</v>
      </c>
      <c r="C68" s="48"/>
      <c r="D68" s="22">
        <f>D47-D59</f>
        <v>4184.5</v>
      </c>
    </row>
    <row r="69" spans="1:4" ht="15" thickBot="1" x14ac:dyDescent="0.35">
      <c r="A69" s="25">
        <v>29</v>
      </c>
      <c r="B69" s="48" t="s">
        <v>55</v>
      </c>
      <c r="C69" s="48"/>
      <c r="D69" s="8"/>
    </row>
    <row r="70" spans="1:4" ht="15" thickBot="1" x14ac:dyDescent="0.35">
      <c r="A70" s="25" t="s">
        <v>50</v>
      </c>
      <c r="B70" s="48" t="s">
        <v>56</v>
      </c>
      <c r="C70" s="48"/>
      <c r="D70" s="8"/>
    </row>
    <row r="71" spans="1:4" ht="15" thickBot="1" x14ac:dyDescent="0.35">
      <c r="A71" s="25">
        <v>32</v>
      </c>
      <c r="B71" s="48" t="s">
        <v>57</v>
      </c>
      <c r="C71" s="48"/>
      <c r="D71" s="9"/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  <row r="75" spans="1:4" x14ac:dyDescent="0.3">
      <c r="A75" s="10"/>
      <c r="B75" s="11"/>
      <c r="C75" s="11"/>
      <c r="D75" s="11"/>
    </row>
    <row r="76" spans="1:4" x14ac:dyDescent="0.3">
      <c r="A76" s="10"/>
      <c r="B76" s="11"/>
      <c r="C76" s="11"/>
      <c r="D76" s="11"/>
    </row>
    <row r="77" spans="1:4" x14ac:dyDescent="0.3">
      <c r="A77" s="10"/>
      <c r="B77" s="11"/>
      <c r="C77" s="11"/>
      <c r="D77" s="11"/>
    </row>
    <row r="78" spans="1:4" x14ac:dyDescent="0.3">
      <c r="A78" s="10"/>
      <c r="B78" s="11"/>
      <c r="C78" s="11"/>
      <c r="D78" s="11"/>
    </row>
    <row r="79" spans="1:4" x14ac:dyDescent="0.3">
      <c r="A79" s="10"/>
      <c r="B79" s="11"/>
      <c r="C79" s="11"/>
      <c r="D79" s="11"/>
    </row>
    <row r="80" spans="1:4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68:C68"/>
    <mergeCell ref="B69:C69"/>
    <mergeCell ref="B70:C70"/>
    <mergeCell ref="B71:C71"/>
    <mergeCell ref="A62:D62"/>
    <mergeCell ref="B63:C63"/>
    <mergeCell ref="B64:C64"/>
    <mergeCell ref="B65:C65"/>
    <mergeCell ref="B66:C66"/>
    <mergeCell ref="A67:D67"/>
    <mergeCell ref="A50:D50"/>
    <mergeCell ref="B15:C15"/>
    <mergeCell ref="B16:C16"/>
    <mergeCell ref="B19:C19"/>
    <mergeCell ref="B21:C21"/>
    <mergeCell ref="B22:C22"/>
    <mergeCell ref="B23:C23"/>
    <mergeCell ref="B24:C24"/>
    <mergeCell ref="A25:D25"/>
    <mergeCell ref="A26:D26"/>
    <mergeCell ref="A27:B27"/>
    <mergeCell ref="A31:B31"/>
    <mergeCell ref="B14:C14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  <mergeCell ref="B13:C1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A6C2C-DB99-4840-8B48-2760B356FF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AD730-2DBE-4289-8FB8-5ED1A0AE1FF2}">
  <ds:schemaRefs>
    <ds:schemaRef ds:uri="http://purl.org/dc/dcmitype/"/>
    <ds:schemaRef ds:uri="http://schemas.microsoft.com/office/infopath/2007/PartnerControls"/>
    <ds:schemaRef ds:uri="http://purl.org/dc/elements/1.1/"/>
    <ds:schemaRef ds:uri="1b6f2b70-d5a1-4544-a145-5b4293f13656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F4383F4-3173-481E-A335-A2B5D11B6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2024-11-13T10:53:12Z</cp:lastPrinted>
  <dcterms:created xsi:type="dcterms:W3CDTF">2018-10-21T16:28:45Z</dcterms:created>
  <dcterms:modified xsi:type="dcterms:W3CDTF">2024-12-07T16:46:35Z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