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DUT GEA 2ème année/M32F05 - M32M05 FA - FI/Méthode ABC/Exercices/"/>
    </mc:Choice>
  </mc:AlternateContent>
  <xr:revisionPtr revIDLastSave="1" documentId="14_{6BCA2C68-AC74-43AF-9607-886B81DF0A3F}" xr6:coauthVersionLast="36" xr6:coauthVersionMax="36" xr10:uidLastSave="{B2CB219D-14FA-47E4-953D-9AC248E63906}"/>
  <bookViews>
    <workbookView xWindow="0" yWindow="0" windowWidth="28800" windowHeight="11925" xr2:uid="{7125B998-83E8-4173-8ABB-01B52131A86B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D34" i="2"/>
  <c r="D33" i="2"/>
  <c r="D32" i="2"/>
  <c r="D29" i="2"/>
  <c r="B18" i="2"/>
  <c r="D18" i="2" s="1"/>
  <c r="D20" i="2" s="1"/>
  <c r="D17" i="2"/>
  <c r="B17" i="2"/>
  <c r="D19" i="2"/>
  <c r="C19" i="2"/>
  <c r="C18" i="2"/>
  <c r="C17" i="2"/>
  <c r="D15" i="2"/>
  <c r="D14" i="2"/>
  <c r="D13" i="2"/>
  <c r="D4" i="2"/>
  <c r="D8" i="2"/>
  <c r="D7" i="2"/>
  <c r="D6" i="2"/>
  <c r="D3" i="2"/>
  <c r="D2" i="2"/>
  <c r="C2" i="2"/>
  <c r="B4" i="2"/>
  <c r="B2" i="2"/>
  <c r="B29" i="2"/>
  <c r="C28" i="2"/>
  <c r="D28" i="2" s="1"/>
  <c r="A19" i="2"/>
  <c r="E18" i="2"/>
  <c r="A18" i="2"/>
  <c r="E17" i="2"/>
  <c r="G15" i="2"/>
  <c r="G14" i="2"/>
  <c r="G13" i="2"/>
  <c r="F17" i="2" l="1"/>
  <c r="G17" i="2"/>
  <c r="G21" i="2" l="1"/>
</calcChain>
</file>

<file path=xl/sharedStrings.xml><?xml version="1.0" encoding="utf-8"?>
<sst xmlns="http://schemas.openxmlformats.org/spreadsheetml/2006/main" count="45" uniqueCount="37">
  <si>
    <t>Nombre de contact</t>
  </si>
  <si>
    <t>Nombre de salons</t>
  </si>
  <si>
    <t>Nombre de jours de formation</t>
  </si>
  <si>
    <t>Q</t>
  </si>
  <si>
    <t>PU</t>
  </si>
  <si>
    <t>M</t>
  </si>
  <si>
    <t>Charges directes</t>
  </si>
  <si>
    <t>Frais administratif</t>
  </si>
  <si>
    <t>Frais commercial</t>
  </si>
  <si>
    <t>Coût formateur</t>
  </si>
  <si>
    <t>Charges indirectes</t>
  </si>
  <si>
    <t>Montant des charges</t>
  </si>
  <si>
    <t>Nombre d'inducteurs</t>
  </si>
  <si>
    <t>Coût de l'inducteur</t>
  </si>
  <si>
    <t>Nature de l'inducteur</t>
  </si>
  <si>
    <t>Supprimer l'inducteur "Nombre de jours de formation"</t>
  </si>
  <si>
    <t>Coût initial d'une jounée de formation "Programmeur Web"</t>
  </si>
  <si>
    <t>Nouveau coût d'une journée  de  formation "Progammeur Web"</t>
  </si>
  <si>
    <t>Ancien inducteur : Nombre de jours de formation</t>
  </si>
  <si>
    <t>Nouvel inducteur : Nombre de stagiaires</t>
  </si>
  <si>
    <t>Coût d'une journée de formation "Programmeur Web"</t>
  </si>
  <si>
    <t xml:space="preserve">Intégrer le nouvel inducteur "Nombre de stagiaires" </t>
  </si>
  <si>
    <t>Programmeur</t>
  </si>
  <si>
    <t>15 jours</t>
  </si>
  <si>
    <t>8 Stages</t>
  </si>
  <si>
    <t>Responsable Paye</t>
  </si>
  <si>
    <t>10 jours</t>
  </si>
  <si>
    <t>3 Stages</t>
  </si>
  <si>
    <t>Cout d'une journée de formation formation Programmeur Web</t>
  </si>
  <si>
    <t>120 jours de formation</t>
  </si>
  <si>
    <t>280 contacts pour la formation Web  =&gt;  120 jours</t>
  </si>
  <si>
    <t>4,2 salons pour 120 jours de formation Web</t>
  </si>
  <si>
    <t>CA d'une formation Web : 7500 * 8 = 60000€  (pour 15 jours)</t>
  </si>
  <si>
    <t>CA journalier : 60000 / 15 =&gt;  4000€</t>
  </si>
  <si>
    <t>Pour une journée de formation le coût indirect est de 1000€</t>
  </si>
  <si>
    <t>Pour un stagiaire le coût indirect est de 1500€</t>
  </si>
  <si>
    <t>Coût indirect des stagiaires (8) par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</si>
</sst>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1" xfId="1" applyNumberFormat="1" applyFont="1" applyFill="1" applyBorder="1"/>
    <xf numFmtId="0" fontId="0" fillId="0" borderId="1" xfId="0" applyFill="1" applyBorder="1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0" fillId="4" borderId="1" xfId="0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9BAE-5445-4782-8089-CE30776CDA9C}">
  <dimension ref="A1:H35"/>
  <sheetViews>
    <sheetView showGridLines="0" tabSelected="1" zoomScale="170" zoomScaleNormal="170" workbookViewId="0">
      <selection activeCell="G24" sqref="G24"/>
    </sheetView>
  </sheetViews>
  <sheetFormatPr baseColWidth="10" defaultRowHeight="15" x14ac:dyDescent="0.25"/>
  <cols>
    <col min="1" max="1" width="28.85546875" bestFit="1" customWidth="1"/>
    <col min="2" max="2" width="13.85546875" bestFit="1" customWidth="1"/>
    <col min="3" max="3" width="16.5703125" customWidth="1"/>
    <col min="4" max="4" width="14" customWidth="1"/>
    <col min="8" max="8" width="22.28515625" customWidth="1"/>
  </cols>
  <sheetData>
    <row r="1" spans="1:7" ht="30" x14ac:dyDescent="0.25">
      <c r="A1" s="5" t="s">
        <v>14</v>
      </c>
      <c r="B1" s="6" t="s">
        <v>11</v>
      </c>
      <c r="C1" s="5" t="s">
        <v>12</v>
      </c>
      <c r="D1" s="6" t="s">
        <v>13</v>
      </c>
    </row>
    <row r="2" spans="1:7" x14ac:dyDescent="0.25">
      <c r="A2" s="2" t="s">
        <v>0</v>
      </c>
      <c r="B2" s="21">
        <f>62000+31000</f>
        <v>93000</v>
      </c>
      <c r="C2" s="22">
        <f>60+50+40+70+60+20+10</f>
        <v>310</v>
      </c>
      <c r="D2" s="21">
        <f>B2/C2</f>
        <v>300</v>
      </c>
    </row>
    <row r="3" spans="1:7" x14ac:dyDescent="0.25">
      <c r="A3" s="2" t="s">
        <v>1</v>
      </c>
      <c r="B3" s="21">
        <v>180000</v>
      </c>
      <c r="C3" s="26">
        <v>5</v>
      </c>
      <c r="D3" s="21">
        <f>B3/C3</f>
        <v>36000</v>
      </c>
    </row>
    <row r="4" spans="1:7" x14ac:dyDescent="0.25">
      <c r="A4" s="2" t="s">
        <v>2</v>
      </c>
      <c r="B4" s="21">
        <f>100000+50000</f>
        <v>150000</v>
      </c>
      <c r="C4" s="22">
        <v>150</v>
      </c>
      <c r="D4" s="21">
        <f>B4/C4</f>
        <v>1000</v>
      </c>
    </row>
    <row r="5" spans="1:7" x14ac:dyDescent="0.25">
      <c r="B5" s="23"/>
    </row>
    <row r="6" spans="1:7" x14ac:dyDescent="0.25">
      <c r="A6" t="s">
        <v>22</v>
      </c>
      <c r="B6" s="23" t="s">
        <v>23</v>
      </c>
      <c r="C6" t="s">
        <v>24</v>
      </c>
      <c r="D6">
        <f>15*8</f>
        <v>120</v>
      </c>
    </row>
    <row r="7" spans="1:7" x14ac:dyDescent="0.25">
      <c r="A7" t="s">
        <v>25</v>
      </c>
      <c r="B7" s="23" t="s">
        <v>26</v>
      </c>
      <c r="C7" t="s">
        <v>27</v>
      </c>
      <c r="D7">
        <f>10*3</f>
        <v>30</v>
      </c>
    </row>
    <row r="8" spans="1:7" x14ac:dyDescent="0.25">
      <c r="D8">
        <f>D6+D7</f>
        <v>150</v>
      </c>
    </row>
    <row r="9" spans="1:7" x14ac:dyDescent="0.25">
      <c r="A9" t="s">
        <v>28</v>
      </c>
    </row>
    <row r="11" spans="1:7" x14ac:dyDescent="0.25">
      <c r="B11" s="14" t="s">
        <v>3</v>
      </c>
      <c r="C11" s="14" t="s">
        <v>4</v>
      </c>
      <c r="D11" s="14" t="s">
        <v>5</v>
      </c>
      <c r="E11" s="17" t="s">
        <v>3</v>
      </c>
      <c r="F11" s="17" t="s">
        <v>4</v>
      </c>
      <c r="G11" s="17" t="s">
        <v>5</v>
      </c>
    </row>
    <row r="12" spans="1:7" x14ac:dyDescent="0.25">
      <c r="A12" s="7" t="s">
        <v>6</v>
      </c>
      <c r="B12" s="8"/>
      <c r="C12" s="9"/>
      <c r="E12" s="18"/>
      <c r="F12" s="18"/>
      <c r="G12" s="18"/>
    </row>
    <row r="13" spans="1:7" x14ac:dyDescent="0.25">
      <c r="A13" s="8" t="s">
        <v>7</v>
      </c>
      <c r="B13" s="8">
        <v>1</v>
      </c>
      <c r="C13" s="9">
        <v>70</v>
      </c>
      <c r="D13" s="9">
        <f>8400/8/15</f>
        <v>70</v>
      </c>
      <c r="E13" s="18"/>
      <c r="F13" s="18"/>
      <c r="G13" s="18">
        <f>1200/10</f>
        <v>120</v>
      </c>
    </row>
    <row r="14" spans="1:7" x14ac:dyDescent="0.25">
      <c r="A14" s="8" t="s">
        <v>8</v>
      </c>
      <c r="B14" s="8">
        <v>1</v>
      </c>
      <c r="C14" s="9">
        <v>175</v>
      </c>
      <c r="D14" s="9">
        <f>21000/8/15</f>
        <v>175</v>
      </c>
      <c r="E14" s="18"/>
      <c r="F14" s="18"/>
      <c r="G14" s="18">
        <f>800/10</f>
        <v>80</v>
      </c>
    </row>
    <row r="15" spans="1:7" x14ac:dyDescent="0.25">
      <c r="A15" s="8" t="s">
        <v>9</v>
      </c>
      <c r="B15" s="8">
        <v>7</v>
      </c>
      <c r="C15" s="9">
        <v>70</v>
      </c>
      <c r="D15" s="9">
        <f>B15*C15</f>
        <v>490</v>
      </c>
      <c r="E15" s="18">
        <v>1</v>
      </c>
      <c r="F15" s="18">
        <v>385</v>
      </c>
      <c r="G15" s="18">
        <f>E15*F15</f>
        <v>385</v>
      </c>
    </row>
    <row r="16" spans="1:7" x14ac:dyDescent="0.25">
      <c r="A16" s="10" t="s">
        <v>10</v>
      </c>
      <c r="B16" s="11"/>
      <c r="C16" s="11"/>
      <c r="D16" s="11"/>
      <c r="E16" s="18"/>
      <c r="F16" s="24" t="s">
        <v>31</v>
      </c>
      <c r="G16" s="18"/>
    </row>
    <row r="17" spans="1:8" x14ac:dyDescent="0.25">
      <c r="A17" s="11" t="s">
        <v>0</v>
      </c>
      <c r="B17" s="11">
        <f>280/120</f>
        <v>2.3333333333333335</v>
      </c>
      <c r="C17" s="12">
        <f>D2</f>
        <v>300</v>
      </c>
      <c r="D17" s="12">
        <f>B17*C17</f>
        <v>700</v>
      </c>
      <c r="E17" s="18">
        <f>30/3/10</f>
        <v>1</v>
      </c>
      <c r="F17" s="18">
        <f>D2</f>
        <v>300</v>
      </c>
      <c r="G17" s="18">
        <f>E17*F17</f>
        <v>300</v>
      </c>
    </row>
    <row r="18" spans="1:8" x14ac:dyDescent="0.25">
      <c r="A18" s="11" t="str">
        <f>A3</f>
        <v>Nombre de salons</v>
      </c>
      <c r="B18" s="11">
        <f>4.2/120</f>
        <v>3.5000000000000003E-2</v>
      </c>
      <c r="C18" s="12">
        <f>D3</f>
        <v>36000</v>
      </c>
      <c r="D18" s="12">
        <f>B18*C18</f>
        <v>1260.0000000000002</v>
      </c>
      <c r="E18" s="18">
        <f>(0.4+0.4)/3/10</f>
        <v>2.6666666666666665E-2</v>
      </c>
      <c r="F18" s="25" t="s">
        <v>30</v>
      </c>
      <c r="G18" s="25"/>
      <c r="H18" s="25"/>
    </row>
    <row r="19" spans="1:8" x14ac:dyDescent="0.25">
      <c r="A19" s="11" t="str">
        <f>A4</f>
        <v>Nombre de jours de formation</v>
      </c>
      <c r="B19" s="11">
        <v>1</v>
      </c>
      <c r="C19" s="12">
        <f>D4</f>
        <v>1000</v>
      </c>
      <c r="D19" s="12">
        <f>B19*C19</f>
        <v>1000</v>
      </c>
      <c r="E19" s="18">
        <v>1</v>
      </c>
      <c r="F19" s="25" t="s">
        <v>29</v>
      </c>
      <c r="G19" s="25"/>
      <c r="H19" s="25"/>
    </row>
    <row r="20" spans="1:8" x14ac:dyDescent="0.25">
      <c r="A20" s="19" t="s">
        <v>20</v>
      </c>
      <c r="B20" s="19"/>
      <c r="C20" s="19"/>
      <c r="D20" s="13">
        <f>SUM(D13:D19)</f>
        <v>3695</v>
      </c>
      <c r="E20" s="18"/>
      <c r="F20" s="18"/>
      <c r="G20" s="18"/>
    </row>
    <row r="21" spans="1:8" x14ac:dyDescent="0.25">
      <c r="E21" s="18"/>
      <c r="F21" s="18"/>
      <c r="G21" s="18">
        <f>SUM(G13:G19)</f>
        <v>885</v>
      </c>
    </row>
    <row r="22" spans="1:8" x14ac:dyDescent="0.25">
      <c r="A22" t="s">
        <v>32</v>
      </c>
      <c r="E22" s="18"/>
      <c r="F22" s="18"/>
      <c r="G22" s="18"/>
    </row>
    <row r="23" spans="1:8" x14ac:dyDescent="0.25">
      <c r="A23" t="s">
        <v>33</v>
      </c>
      <c r="E23" s="18"/>
      <c r="F23" s="18"/>
      <c r="G23" s="18"/>
    </row>
    <row r="24" spans="1:8" x14ac:dyDescent="0.25">
      <c r="E24" s="18"/>
      <c r="F24" s="18"/>
      <c r="G24" s="18"/>
    </row>
    <row r="25" spans="1:8" x14ac:dyDescent="0.25">
      <c r="E25" s="18"/>
      <c r="F25" s="18"/>
      <c r="G25" s="18"/>
    </row>
    <row r="27" spans="1:8" ht="30" x14ac:dyDescent="0.25">
      <c r="A27" s="5" t="s">
        <v>14</v>
      </c>
      <c r="B27" s="6" t="s">
        <v>11</v>
      </c>
      <c r="C27" s="5" t="s">
        <v>12</v>
      </c>
      <c r="D27" s="6" t="s">
        <v>13</v>
      </c>
    </row>
    <row r="28" spans="1:8" ht="30" x14ac:dyDescent="0.25">
      <c r="A28" s="1" t="s">
        <v>18</v>
      </c>
      <c r="B28" s="4">
        <v>150000</v>
      </c>
      <c r="C28" s="2">
        <f>8*15+3*10</f>
        <v>150</v>
      </c>
      <c r="D28" s="4">
        <f>B28/C28</f>
        <v>1000</v>
      </c>
      <c r="E28" t="s">
        <v>34</v>
      </c>
    </row>
    <row r="29" spans="1:8" ht="30" x14ac:dyDescent="0.25">
      <c r="A29" s="1" t="s">
        <v>19</v>
      </c>
      <c r="B29" s="4">
        <f>B28</f>
        <v>150000</v>
      </c>
      <c r="C29" s="2">
        <v>100</v>
      </c>
      <c r="D29" s="4">
        <f>B29/C29</f>
        <v>1500</v>
      </c>
      <c r="E29" t="s">
        <v>35</v>
      </c>
    </row>
    <row r="32" spans="1:8" x14ac:dyDescent="0.25">
      <c r="A32" s="20" t="s">
        <v>16</v>
      </c>
      <c r="B32" s="20"/>
      <c r="C32" s="20"/>
      <c r="D32" s="15">
        <f>D20</f>
        <v>3695</v>
      </c>
    </row>
    <row r="33" spans="1:5" x14ac:dyDescent="0.25">
      <c r="A33" s="2" t="s">
        <v>15</v>
      </c>
      <c r="B33" s="2"/>
      <c r="C33" s="2"/>
      <c r="D33" s="13">
        <f>-D19</f>
        <v>-1000</v>
      </c>
    </row>
    <row r="34" spans="1:5" x14ac:dyDescent="0.25">
      <c r="A34" s="2" t="s">
        <v>21</v>
      </c>
      <c r="B34" s="2"/>
      <c r="C34" s="2"/>
      <c r="D34" s="3">
        <f>1500/15*8</f>
        <v>800</v>
      </c>
      <c r="E34" t="s">
        <v>36</v>
      </c>
    </row>
    <row r="35" spans="1:5" x14ac:dyDescent="0.25">
      <c r="A35" s="16" t="s">
        <v>17</v>
      </c>
      <c r="B35" s="16"/>
      <c r="C35" s="16"/>
      <c r="D35" s="15">
        <f>D32+D33+D34</f>
        <v>3495</v>
      </c>
    </row>
  </sheetData>
  <mergeCells count="4">
    <mergeCell ref="A20:C20"/>
    <mergeCell ref="A32:C32"/>
    <mergeCell ref="F18:H18"/>
    <mergeCell ref="F19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2021-03-24T19:33:18Z</dcterms:created>
  <dcterms:modified xsi:type="dcterms:W3CDTF">2021-09-27T17:30:58Z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77fcdb6a-df14-4add-98be-cb542c302498</vt:lpwstr>
  </property>
</Properties>
</file>