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ve-my.sharepoint.com/personal/eric_noel_univ-evry_fr/Documents/BUT/Cours BUT/Cours BUT 3/CG2P/R5 CG2P 12/"/>
    </mc:Choice>
  </mc:AlternateContent>
  <xr:revisionPtr revIDLastSave="0" documentId="8_{EED0AE11-3622-4E45-BF65-8790DB2D2D5F}" xr6:coauthVersionLast="36" xr6:coauthVersionMax="36" xr10:uidLastSave="{00000000-0000-0000-0000-000000000000}"/>
  <bookViews>
    <workbookView xWindow="0" yWindow="0" windowWidth="17256" windowHeight="5064" xr2:uid="{4B78AFA4-AA16-4408-9CFF-E8AD1074927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4" i="1"/>
  <c r="G10" i="1"/>
  <c r="G11" i="1"/>
  <c r="G12" i="1"/>
  <c r="F9" i="1"/>
  <c r="G9" i="1" s="1"/>
  <c r="F10" i="1"/>
  <c r="I10" i="1" s="1"/>
  <c r="F11" i="1"/>
  <c r="I11" i="1" s="1"/>
  <c r="J11" i="1" s="1"/>
  <c r="F12" i="1"/>
  <c r="I12" i="1" s="1"/>
  <c r="F13" i="1"/>
  <c r="G13" i="1" s="1"/>
  <c r="F14" i="1"/>
  <c r="G14" i="1" s="1"/>
  <c r="I14" i="1" s="1"/>
  <c r="J14" i="1" s="1"/>
  <c r="F15" i="1"/>
  <c r="G15" i="1" s="1"/>
  <c r="I15" i="1" s="1"/>
  <c r="J15" i="1" s="1"/>
  <c r="D5" i="1"/>
  <c r="E5" i="1" s="1"/>
  <c r="F5" i="1" s="1"/>
  <c r="D6" i="1"/>
  <c r="F6" i="1" s="1"/>
  <c r="D7" i="1"/>
  <c r="F7" i="1" s="1"/>
  <c r="D8" i="1"/>
  <c r="F8" i="1" s="1"/>
  <c r="D9" i="1"/>
  <c r="D10" i="1"/>
  <c r="D11" i="1"/>
  <c r="D12" i="1"/>
  <c r="D13" i="1"/>
  <c r="D14" i="1"/>
  <c r="D15" i="1"/>
  <c r="D4" i="1"/>
  <c r="E4" i="1" s="1"/>
  <c r="F4" i="1" s="1"/>
  <c r="A6" i="1"/>
  <c r="A7" i="1"/>
  <c r="A8" i="1"/>
  <c r="A9" i="1"/>
  <c r="B5" i="1"/>
  <c r="A5" i="1"/>
  <c r="I9" i="1" l="1"/>
  <c r="I13" i="1"/>
  <c r="J13" i="1" s="1"/>
  <c r="J12" i="1"/>
  <c r="J9" i="1"/>
  <c r="G7" i="1"/>
  <c r="I7" i="1" s="1"/>
  <c r="J7" i="1" s="1"/>
  <c r="G6" i="1"/>
  <c r="I6" i="1" s="1"/>
  <c r="J6" i="1" s="1"/>
  <c r="G4" i="1"/>
  <c r="I4" i="1" s="1"/>
  <c r="J4" i="1" s="1"/>
  <c r="G8" i="1"/>
  <c r="I8" i="1" s="1"/>
  <c r="J8" i="1" s="1"/>
  <c r="G5" i="1"/>
  <c r="I5" i="1" s="1"/>
  <c r="J5" i="1" s="1"/>
  <c r="J10" i="1"/>
  <c r="A10" i="1"/>
  <c r="A11" i="1" l="1"/>
  <c r="A12" i="1" l="1"/>
  <c r="A13" i="1" l="1"/>
  <c r="A14" i="1" l="1"/>
  <c r="A15" i="1" l="1"/>
</calcChain>
</file>

<file path=xl/sharedStrings.xml><?xml version="1.0" encoding="utf-8"?>
<sst xmlns="http://schemas.openxmlformats.org/spreadsheetml/2006/main" count="14" uniqueCount="14">
  <si>
    <t>plus de 1000</t>
  </si>
  <si>
    <t>Prix unitaire</t>
  </si>
  <si>
    <t>Quantité théorique</t>
  </si>
  <si>
    <t>Consommation annuelle</t>
  </si>
  <si>
    <t>Coût de passation</t>
  </si>
  <si>
    <t>Taux de possession</t>
  </si>
  <si>
    <t>Quantité retenue</t>
  </si>
  <si>
    <t>Nbre de commandes</t>
  </si>
  <si>
    <t>Stock moyen</t>
  </si>
  <si>
    <t>Coût d'achat</t>
  </si>
  <si>
    <t>Coût de stockage</t>
  </si>
  <si>
    <t>Coût d'approvisionnement</t>
  </si>
  <si>
    <t>Quantité minimum</t>
  </si>
  <si>
    <t>Quantité maximum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</si>
</sst>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5" formatCode="_-* #,##0\ &quot;€&quot;_-;\-* #,##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9" fontId="0" fillId="0" borderId="0" xfId="0" applyNumberFormat="1"/>
    <xf numFmtId="44" fontId="0" fillId="0" borderId="0" xfId="1" applyFont="1"/>
    <xf numFmtId="165" fontId="0" fillId="0" borderId="0" xfId="1" applyNumberFormat="1" applyFont="1"/>
    <xf numFmtId="0" fontId="0" fillId="2" borderId="0" xfId="0" applyFill="1"/>
    <xf numFmtId="165" fontId="0" fillId="2" borderId="0" xfId="1" applyNumberFormat="1" applyFont="1" applyFill="1"/>
    <xf numFmtId="44" fontId="0" fillId="2" borderId="0" xfId="1" applyFont="1" applyFill="1"/>
    <xf numFmtId="0" fontId="0" fillId="0" borderId="1" xfId="0" applyBorder="1"/>
    <xf numFmtId="0" fontId="0" fillId="2" borderId="1" xfId="0" applyFill="1" applyBorder="1"/>
    <xf numFmtId="0" fontId="0" fillId="0" borderId="1" xfId="0" quotePrefix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0F621-CB38-499A-A136-4BCE78CC62A0}">
  <dimension ref="A1:J15"/>
  <sheetViews>
    <sheetView tabSelected="1" workbookViewId="0">
      <selection activeCell="E19" sqref="E19"/>
    </sheetView>
  </sheetViews>
  <sheetFormatPr baseColWidth="10" defaultRowHeight="14.4" x14ac:dyDescent="0.3"/>
  <cols>
    <col min="1" max="1" width="20.88671875" bestFit="1" customWidth="1"/>
    <col min="2" max="2" width="16.6640625" bestFit="1" customWidth="1"/>
    <col min="4" max="4" width="22.6640625" customWidth="1"/>
    <col min="5" max="5" width="16.21875" customWidth="1"/>
    <col min="6" max="6" width="17.77734375" customWidth="1"/>
    <col min="8" max="8" width="15.109375" bestFit="1" customWidth="1"/>
    <col min="9" max="9" width="18" customWidth="1"/>
    <col min="10" max="10" width="24.88671875" customWidth="1"/>
  </cols>
  <sheetData>
    <row r="1" spans="1:10" x14ac:dyDescent="0.3">
      <c r="A1" t="s">
        <v>3</v>
      </c>
      <c r="C1">
        <v>2500</v>
      </c>
      <c r="D1" t="s">
        <v>4</v>
      </c>
      <c r="E1">
        <v>50</v>
      </c>
      <c r="F1" t="s">
        <v>5</v>
      </c>
      <c r="G1" s="1">
        <v>0.75</v>
      </c>
    </row>
    <row r="2" spans="1:10" x14ac:dyDescent="0.3">
      <c r="G2" s="1"/>
    </row>
    <row r="3" spans="1:10" x14ac:dyDescent="0.3">
      <c r="A3" s="7" t="s">
        <v>12</v>
      </c>
      <c r="B3" s="7" t="s">
        <v>13</v>
      </c>
      <c r="C3" s="7" t="s">
        <v>1</v>
      </c>
      <c r="D3" t="s">
        <v>2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</row>
    <row r="4" spans="1:10" x14ac:dyDescent="0.3">
      <c r="A4" s="7">
        <v>0</v>
      </c>
      <c r="B4" s="7">
        <v>9</v>
      </c>
      <c r="C4" s="7">
        <v>59</v>
      </c>
      <c r="D4">
        <f>SQRT((2*$C$1*$E$1)/(C4*$G$1))</f>
        <v>75.164602800282893</v>
      </c>
      <c r="E4">
        <f>IF(D4&gt;B4,B4,D4)</f>
        <v>9</v>
      </c>
      <c r="F4">
        <f>ROUNDUP($C$1/E4,0)</f>
        <v>278</v>
      </c>
      <c r="G4">
        <f>$C$1/(2*F4)</f>
        <v>4.4964028776978413</v>
      </c>
      <c r="H4" s="3">
        <f>C4*$C$1</f>
        <v>147500</v>
      </c>
      <c r="I4" s="2">
        <f>F4*$E$1+G4*C4*$G$1</f>
        <v>14098.96582733813</v>
      </c>
      <c r="J4" s="2">
        <f>H4+I4</f>
        <v>161598.96582733814</v>
      </c>
    </row>
    <row r="5" spans="1:10" x14ac:dyDescent="0.3">
      <c r="A5" s="7">
        <f>B4+1</f>
        <v>10</v>
      </c>
      <c r="B5" s="7">
        <f>B4+40</f>
        <v>49</v>
      </c>
      <c r="C5" s="7">
        <v>58</v>
      </c>
      <c r="D5">
        <f t="shared" ref="D5:D15" si="0">SQRT((2*$C$1*$E$1)/(C5*$G$1))</f>
        <v>75.809804357890343</v>
      </c>
      <c r="E5">
        <f t="shared" ref="E5:E15" si="1">IF(D5&gt;B5,B5,D5)</f>
        <v>49</v>
      </c>
      <c r="F5">
        <f t="shared" ref="F5:F15" si="2">ROUNDUP($C$1/E5,0)</f>
        <v>52</v>
      </c>
      <c r="G5">
        <f t="shared" ref="G5:G15" si="3">$C$1/(2*F5)</f>
        <v>24.03846153846154</v>
      </c>
      <c r="H5" s="3">
        <f t="shared" ref="H5:H15" si="4">C5*$C$1</f>
        <v>145000</v>
      </c>
      <c r="I5" s="2">
        <f t="shared" ref="I5:I15" si="5">F5*$E$1+G5*C5*$G$1</f>
        <v>3645.6730769230771</v>
      </c>
      <c r="J5" s="2">
        <f t="shared" ref="J5:J15" si="6">H5+I5</f>
        <v>148645.67307692306</v>
      </c>
    </row>
    <row r="6" spans="1:10" x14ac:dyDescent="0.3">
      <c r="A6" s="7">
        <f t="shared" ref="A6:A15" si="7">B5+1</f>
        <v>50</v>
      </c>
      <c r="B6" s="7">
        <v>99</v>
      </c>
      <c r="C6" s="7">
        <v>56</v>
      </c>
      <c r="D6">
        <f t="shared" si="0"/>
        <v>77.151674981045957</v>
      </c>
      <c r="E6">
        <v>77</v>
      </c>
      <c r="F6">
        <f t="shared" si="2"/>
        <v>33</v>
      </c>
      <c r="G6">
        <f t="shared" si="3"/>
        <v>37.878787878787875</v>
      </c>
      <c r="H6" s="3">
        <f t="shared" si="4"/>
        <v>140000</v>
      </c>
      <c r="I6" s="2">
        <f t="shared" si="5"/>
        <v>3240.909090909091</v>
      </c>
      <c r="J6" s="2">
        <f t="shared" si="6"/>
        <v>143240.90909090909</v>
      </c>
    </row>
    <row r="7" spans="1:10" x14ac:dyDescent="0.3">
      <c r="A7" s="7">
        <f t="shared" si="7"/>
        <v>100</v>
      </c>
      <c r="B7" s="7">
        <v>149</v>
      </c>
      <c r="C7" s="7">
        <v>55</v>
      </c>
      <c r="D7">
        <f t="shared" si="0"/>
        <v>77.849894416152296</v>
      </c>
      <c r="E7">
        <v>100</v>
      </c>
      <c r="F7">
        <f t="shared" si="2"/>
        <v>25</v>
      </c>
      <c r="G7">
        <f t="shared" si="3"/>
        <v>50</v>
      </c>
      <c r="H7" s="3">
        <f t="shared" si="4"/>
        <v>137500</v>
      </c>
      <c r="I7" s="2">
        <f t="shared" si="5"/>
        <v>3312.5</v>
      </c>
      <c r="J7" s="2">
        <f t="shared" si="6"/>
        <v>140812.5</v>
      </c>
    </row>
    <row r="8" spans="1:10" x14ac:dyDescent="0.3">
      <c r="A8" s="7">
        <f t="shared" si="7"/>
        <v>150</v>
      </c>
      <c r="B8" s="7">
        <v>199</v>
      </c>
      <c r="C8" s="7">
        <v>53</v>
      </c>
      <c r="D8">
        <f t="shared" si="0"/>
        <v>79.305158571814417</v>
      </c>
      <c r="E8">
        <v>150</v>
      </c>
      <c r="F8">
        <f t="shared" si="2"/>
        <v>17</v>
      </c>
      <c r="G8">
        <f t="shared" si="3"/>
        <v>73.529411764705884</v>
      </c>
      <c r="H8" s="3">
        <f t="shared" si="4"/>
        <v>132500</v>
      </c>
      <c r="I8" s="2">
        <f t="shared" si="5"/>
        <v>3772.7941176470586</v>
      </c>
      <c r="J8" s="2">
        <f t="shared" si="6"/>
        <v>136272.79411764705</v>
      </c>
    </row>
    <row r="9" spans="1:10" x14ac:dyDescent="0.3">
      <c r="A9" s="7">
        <f t="shared" si="7"/>
        <v>200</v>
      </c>
      <c r="B9" s="7">
        <v>249</v>
      </c>
      <c r="C9" s="7">
        <v>51</v>
      </c>
      <c r="D9">
        <f t="shared" si="0"/>
        <v>80.84520834544432</v>
      </c>
      <c r="E9">
        <v>200</v>
      </c>
      <c r="F9">
        <f t="shared" si="2"/>
        <v>13</v>
      </c>
      <c r="G9">
        <f t="shared" si="3"/>
        <v>96.15384615384616</v>
      </c>
      <c r="H9" s="3">
        <f t="shared" si="4"/>
        <v>127500</v>
      </c>
      <c r="I9" s="2">
        <f t="shared" si="5"/>
        <v>4327.8846153846152</v>
      </c>
      <c r="J9" s="2">
        <f t="shared" si="6"/>
        <v>131827.88461538462</v>
      </c>
    </row>
    <row r="10" spans="1:10" x14ac:dyDescent="0.3">
      <c r="A10" s="7">
        <f t="shared" si="7"/>
        <v>250</v>
      </c>
      <c r="B10" s="7">
        <v>299</v>
      </c>
      <c r="C10" s="7">
        <v>49</v>
      </c>
      <c r="D10">
        <f t="shared" si="0"/>
        <v>82.478609884232256</v>
      </c>
      <c r="E10">
        <v>250</v>
      </c>
      <c r="F10">
        <f t="shared" si="2"/>
        <v>10</v>
      </c>
      <c r="G10">
        <f t="shared" si="3"/>
        <v>125</v>
      </c>
      <c r="H10" s="3">
        <f t="shared" si="4"/>
        <v>122500</v>
      </c>
      <c r="I10" s="2">
        <f t="shared" si="5"/>
        <v>5093.75</v>
      </c>
      <c r="J10" s="2">
        <f t="shared" si="6"/>
        <v>127593.75</v>
      </c>
    </row>
    <row r="11" spans="1:10" x14ac:dyDescent="0.3">
      <c r="A11" s="7">
        <f t="shared" si="7"/>
        <v>300</v>
      </c>
      <c r="B11" s="7">
        <v>399</v>
      </c>
      <c r="C11" s="7">
        <v>47</v>
      </c>
      <c r="D11">
        <f t="shared" si="0"/>
        <v>84.215192106651898</v>
      </c>
      <c r="E11">
        <v>300</v>
      </c>
      <c r="F11">
        <f t="shared" si="2"/>
        <v>9</v>
      </c>
      <c r="G11">
        <f t="shared" si="3"/>
        <v>138.88888888888889</v>
      </c>
      <c r="H11" s="3">
        <f t="shared" si="4"/>
        <v>117500</v>
      </c>
      <c r="I11" s="2">
        <f t="shared" si="5"/>
        <v>5345.833333333333</v>
      </c>
      <c r="J11" s="2">
        <f t="shared" si="6"/>
        <v>122845.83333333333</v>
      </c>
    </row>
    <row r="12" spans="1:10" x14ac:dyDescent="0.3">
      <c r="A12" s="7">
        <f t="shared" si="7"/>
        <v>400</v>
      </c>
      <c r="B12" s="7">
        <v>499</v>
      </c>
      <c r="C12" s="7">
        <v>45</v>
      </c>
      <c r="D12">
        <f t="shared" si="0"/>
        <v>86.066296582387039</v>
      </c>
      <c r="E12">
        <v>400</v>
      </c>
      <c r="F12">
        <f t="shared" si="2"/>
        <v>7</v>
      </c>
      <c r="G12">
        <f t="shared" si="3"/>
        <v>178.57142857142858</v>
      </c>
      <c r="H12" s="3">
        <f t="shared" si="4"/>
        <v>112500</v>
      </c>
      <c r="I12" s="2">
        <f t="shared" si="5"/>
        <v>6376.7857142857147</v>
      </c>
      <c r="J12" s="2">
        <f t="shared" si="6"/>
        <v>118876.78571428571</v>
      </c>
    </row>
    <row r="13" spans="1:10" x14ac:dyDescent="0.3">
      <c r="A13" s="7">
        <f t="shared" si="7"/>
        <v>500</v>
      </c>
      <c r="B13" s="7">
        <v>599</v>
      </c>
      <c r="C13" s="7">
        <v>43</v>
      </c>
      <c r="D13">
        <f t="shared" si="0"/>
        <v>88.045090632562378</v>
      </c>
      <c r="E13">
        <v>500</v>
      </c>
      <c r="F13">
        <f t="shared" si="2"/>
        <v>5</v>
      </c>
      <c r="G13">
        <f t="shared" si="3"/>
        <v>250</v>
      </c>
      <c r="H13" s="3">
        <f t="shared" si="4"/>
        <v>107500</v>
      </c>
      <c r="I13" s="2">
        <f t="shared" si="5"/>
        <v>8312.5</v>
      </c>
      <c r="J13" s="2">
        <f t="shared" si="6"/>
        <v>115812.5</v>
      </c>
    </row>
    <row r="14" spans="1:10" x14ac:dyDescent="0.3">
      <c r="A14" s="8">
        <f t="shared" si="7"/>
        <v>600</v>
      </c>
      <c r="B14" s="8">
        <v>999</v>
      </c>
      <c r="C14" s="8">
        <v>42</v>
      </c>
      <c r="D14" s="4">
        <f t="shared" si="0"/>
        <v>89.087080637474799</v>
      </c>
      <c r="E14" s="4">
        <v>600</v>
      </c>
      <c r="F14" s="4">
        <f t="shared" si="2"/>
        <v>5</v>
      </c>
      <c r="G14" s="4">
        <f t="shared" si="3"/>
        <v>250</v>
      </c>
      <c r="H14" s="5">
        <f t="shared" si="4"/>
        <v>105000</v>
      </c>
      <c r="I14" s="6">
        <f t="shared" si="5"/>
        <v>8125</v>
      </c>
      <c r="J14" s="6">
        <f t="shared" si="6"/>
        <v>113125</v>
      </c>
    </row>
    <row r="15" spans="1:10" x14ac:dyDescent="0.3">
      <c r="A15" s="7">
        <f t="shared" si="7"/>
        <v>1000</v>
      </c>
      <c r="B15" s="9" t="s">
        <v>0</v>
      </c>
      <c r="C15" s="7">
        <v>41</v>
      </c>
      <c r="D15">
        <f t="shared" si="0"/>
        <v>90.166963466743226</v>
      </c>
      <c r="E15">
        <v>1000</v>
      </c>
      <c r="F15">
        <f t="shared" si="2"/>
        <v>3</v>
      </c>
      <c r="G15">
        <f t="shared" si="3"/>
        <v>416.66666666666669</v>
      </c>
      <c r="H15" s="3">
        <f t="shared" si="4"/>
        <v>102500</v>
      </c>
      <c r="I15" s="2">
        <f t="shared" si="5"/>
        <v>12962.500000000002</v>
      </c>
      <c r="J15" s="2">
        <f t="shared" si="6"/>
        <v>115462.5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29F2146C75048A695AB3F03D98EF9" ma:contentTypeVersion="11" ma:contentTypeDescription="Crée un document." ma:contentTypeScope="" ma:versionID="65beb8f609a56982ee476f9596c51524">
  <xsd:schema xmlns:xsd="http://www.w3.org/2001/XMLSchema" xmlns:xs="http://www.w3.org/2001/XMLSchema" xmlns:p="http://schemas.microsoft.com/office/2006/metadata/properties" xmlns:ns3="1b6f2b70-d5a1-4544-a145-5b4293f13656" targetNamespace="http://schemas.microsoft.com/office/2006/metadata/properties" ma:root="true" ma:fieldsID="8b70b1abe5c06b963c843b799e248d97" ns3:_="">
    <xsd:import namespace="1b6f2b70-d5a1-4544-a145-5b4293f13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2b70-d5a1-4544-a145-5b4293f13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6f2b70-d5a1-4544-a145-5b4293f13656" xsi:nil="true"/>
  </documentManagement>
</p:properties>
</file>

<file path=customXml/itemProps1.xml><?xml version="1.0" encoding="utf-8"?>
<ds:datastoreItem xmlns:ds="http://schemas.openxmlformats.org/officeDocument/2006/customXml" ds:itemID="{B38E6A9B-E3DE-4D91-9307-FE26C6CAA3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F5A734-44E8-47EE-A4C3-04E5A2390D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DA4EE0-A1E0-4466-B94F-8278E40AEF12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1b6f2b70-d5a1-4544-a145-5b4293f13656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Eric Noel</cp:lastModifiedBy>
  <dcterms:created xsi:type="dcterms:W3CDTF">2023-11-08T15:53:32Z</dcterms:created>
  <dcterms:modified xsi:type="dcterms:W3CDTF">2023-11-08T16:45:19Z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0x01010021529F2146C75048A695AB3F03D98EF9</vt:lpwstr>
  </property>
</Properties>
</file>