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\Cours BUT2\GC2F\R4 GC2F 08 IS\"/>
    </mc:Choice>
  </mc:AlternateContent>
  <xr:revisionPtr revIDLastSave="2" documentId="8_{1027D994-D2F2-484C-971E-A35E7C43CEBD}" xr6:coauthVersionLast="36" xr6:coauthVersionMax="36" xr10:uidLastSave="{C3F2FD3F-A7DC-4756-9183-E7864257ECDA}"/>
  <bookViews>
    <workbookView xWindow="0" yWindow="0" windowWidth="23040" windowHeight="8772" xr2:uid="{055F6F37-19A4-48C6-B66E-B66DB55DE5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  <c r="J11" i="1"/>
  <c r="J16" i="1" s="1"/>
  <c r="J4" i="1"/>
  <c r="D21" i="1"/>
  <c r="B16" i="1"/>
  <c r="C14" i="1"/>
  <c r="C13" i="1"/>
  <c r="C12" i="1"/>
  <c r="J15" i="1" s="1"/>
  <c r="C11" i="1"/>
  <c r="C9" i="1"/>
  <c r="C6" i="1"/>
  <c r="C4" i="1"/>
  <c r="C16" i="1" s="1"/>
  <c r="C17" i="1" s="1"/>
  <c r="C20" i="1" s="1"/>
  <c r="D20" i="1" s="1"/>
  <c r="D22" i="1" l="1"/>
  <c r="J3" i="1" s="1"/>
  <c r="J6" i="1" l="1"/>
  <c r="J8" i="1" s="1"/>
  <c r="J18" i="1" s="1"/>
</calcChain>
</file>

<file path=xl/sharedStrings.xml><?xml version="1.0" encoding="utf-8"?>
<sst xmlns="http://schemas.openxmlformats.org/spreadsheetml/2006/main" count="32" uniqueCount="32">
  <si>
    <t>+Value / titre</t>
  </si>
  <si>
    <t>+Value / brevet</t>
  </si>
  <si>
    <t>Amts du véhicule</t>
  </si>
  <si>
    <t>Dépense de chasse</t>
  </si>
  <si>
    <t>TVS</t>
  </si>
  <si>
    <t>Intérêt cpt courant</t>
  </si>
  <si>
    <t>Amendes</t>
  </si>
  <si>
    <t>Jetons</t>
  </si>
  <si>
    <t>Dividende st mère</t>
  </si>
  <si>
    <t>Dépense perso</t>
  </si>
  <si>
    <t>Location véhicule</t>
  </si>
  <si>
    <t>Reprise / prov</t>
  </si>
  <si>
    <t>BNC</t>
  </si>
  <si>
    <t>XE</t>
  </si>
  <si>
    <t>IS</t>
  </si>
  <si>
    <t>WU</t>
  </si>
  <si>
    <t>Wv</t>
  </si>
  <si>
    <t>WH</t>
  </si>
  <si>
    <t>WW</t>
  </si>
  <si>
    <t>XA</t>
  </si>
  <si>
    <t xml:space="preserve">DEDUCTION </t>
  </si>
  <si>
    <t>REINTEGRATION</t>
  </si>
  <si>
    <t>TOTAUX</t>
  </si>
  <si>
    <t>R. FISCAL</t>
  </si>
  <si>
    <t>IS A 25%</t>
  </si>
  <si>
    <t>IS SUR +VALUE LT BREVET</t>
  </si>
  <si>
    <t>TOTAL IS</t>
  </si>
  <si>
    <t>TOTAL 1</t>
  </si>
  <si>
    <t>TOTAL2</t>
  </si>
  <si>
    <t>RESULTAT FISCAL</t>
  </si>
  <si>
    <t>LES RUBRIQUES DE LA 2058A</t>
  </si>
  <si>
    <t>WQ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</si>
</sst>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3" borderId="0" xfId="0" applyNumberFormat="1" applyFill="1"/>
    <xf numFmtId="44" fontId="0" fillId="2" borderId="0" xfId="0" applyNumberForma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0" fontId="0" fillId="0" borderId="1" xfId="0" quotePrefix="1" applyBorder="1"/>
    <xf numFmtId="44" fontId="0" fillId="3" borderId="1" xfId="1" applyFont="1" applyFill="1" applyBorder="1"/>
    <xf numFmtId="44" fontId="0" fillId="2" borderId="1" xfId="1" applyFont="1" applyFill="1" applyBorder="1"/>
    <xf numFmtId="0" fontId="2" fillId="0" borderId="1" xfId="0" applyFont="1" applyBorder="1"/>
    <xf numFmtId="44" fontId="2" fillId="0" borderId="1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A8E0-919B-43BE-AAF4-BF3091A3DE2F}">
  <dimension ref="A2:J22"/>
  <sheetViews>
    <sheetView tabSelected="1" workbookViewId="0">
      <selection activeCell="M13" sqref="M13"/>
    </sheetView>
  </sheetViews>
  <sheetFormatPr baseColWidth="10" defaultRowHeight="14.4" x14ac:dyDescent="0.3"/>
  <cols>
    <col min="1" max="1" width="13.44140625" bestFit="1" customWidth="1"/>
    <col min="2" max="2" width="11.77734375" style="1" bestFit="1" customWidth="1"/>
    <col min="3" max="3" width="16.33203125" style="1" bestFit="1" customWidth="1"/>
    <col min="9" max="9" width="15.44140625" bestFit="1" customWidth="1"/>
    <col min="10" max="10" width="12.77734375" bestFit="1" customWidth="1"/>
  </cols>
  <sheetData>
    <row r="2" spans="1:10" x14ac:dyDescent="0.3">
      <c r="A2" s="11"/>
      <c r="B2" s="7" t="s">
        <v>20</v>
      </c>
      <c r="C2" s="7" t="s">
        <v>21</v>
      </c>
      <c r="I2" s="5" t="s">
        <v>30</v>
      </c>
      <c r="J2" s="5"/>
    </row>
    <row r="3" spans="1:10" x14ac:dyDescent="0.3">
      <c r="A3" s="11"/>
      <c r="B3" s="7"/>
      <c r="C3" s="7">
        <v>120000</v>
      </c>
      <c r="I3" t="s">
        <v>12</v>
      </c>
      <c r="J3" s="2">
        <f>+C3-D22</f>
        <v>91919</v>
      </c>
    </row>
    <row r="4" spans="1:10" x14ac:dyDescent="0.3">
      <c r="A4" s="12" t="s">
        <v>0</v>
      </c>
      <c r="B4" s="7">
        <v>15500</v>
      </c>
      <c r="C4" s="13">
        <f>B4*0.12</f>
        <v>1860</v>
      </c>
      <c r="I4" t="s">
        <v>13</v>
      </c>
      <c r="J4" s="4">
        <f>C6+C7+C8+C13+C14+C10</f>
        <v>17070</v>
      </c>
    </row>
    <row r="5" spans="1:10" x14ac:dyDescent="0.3">
      <c r="A5" s="12" t="s">
        <v>1</v>
      </c>
      <c r="B5" s="7">
        <v>3500</v>
      </c>
      <c r="C5" s="7"/>
      <c r="I5" t="s">
        <v>31</v>
      </c>
      <c r="J5" s="3">
        <v>12172</v>
      </c>
    </row>
    <row r="6" spans="1:10" x14ac:dyDescent="0.3">
      <c r="A6" s="11" t="s">
        <v>2</v>
      </c>
      <c r="B6" s="7"/>
      <c r="C6" s="14">
        <f>(36000-9900)*0.2*3/12</f>
        <v>1305</v>
      </c>
      <c r="I6" t="s">
        <v>14</v>
      </c>
      <c r="J6" s="2">
        <f>D22</f>
        <v>28081</v>
      </c>
    </row>
    <row r="7" spans="1:10" x14ac:dyDescent="0.3">
      <c r="A7" s="11" t="s">
        <v>3</v>
      </c>
      <c r="B7" s="7"/>
      <c r="C7" s="14">
        <v>5800</v>
      </c>
    </row>
    <row r="8" spans="1:10" x14ac:dyDescent="0.3">
      <c r="A8" s="11" t="s">
        <v>4</v>
      </c>
      <c r="B8" s="7"/>
      <c r="C8" s="14">
        <v>750</v>
      </c>
      <c r="I8" s="9" t="s">
        <v>27</v>
      </c>
      <c r="J8" s="10">
        <f>SUM(J3:J6)</f>
        <v>149242</v>
      </c>
    </row>
    <row r="9" spans="1:10" x14ac:dyDescent="0.3">
      <c r="A9" s="11" t="s">
        <v>5</v>
      </c>
      <c r="B9" s="7"/>
      <c r="C9" s="13">
        <f>(45000*9/12)*(0.08-0.0436)</f>
        <v>1228.5</v>
      </c>
    </row>
    <row r="10" spans="1:10" x14ac:dyDescent="0.3">
      <c r="A10" s="11" t="s">
        <v>6</v>
      </c>
      <c r="B10" s="7"/>
      <c r="C10" s="14">
        <v>450</v>
      </c>
    </row>
    <row r="11" spans="1:10" x14ac:dyDescent="0.3">
      <c r="A11" s="11" t="s">
        <v>7</v>
      </c>
      <c r="B11" s="7"/>
      <c r="C11" s="13">
        <f>47000-(5+10/12)*650000/5*0.05</f>
        <v>9083.3333333333358</v>
      </c>
      <c r="I11" t="s">
        <v>15</v>
      </c>
      <c r="J11" s="2">
        <f>B15</f>
        <v>300</v>
      </c>
    </row>
    <row r="12" spans="1:10" x14ac:dyDescent="0.3">
      <c r="A12" s="11" t="s">
        <v>8</v>
      </c>
      <c r="B12" s="7">
        <v>20000</v>
      </c>
      <c r="C12" s="7">
        <f>B12*0.05</f>
        <v>1000</v>
      </c>
      <c r="I12" t="s">
        <v>16</v>
      </c>
      <c r="J12" s="2">
        <f>B5-1200</f>
        <v>2300</v>
      </c>
    </row>
    <row r="13" spans="1:10" x14ac:dyDescent="0.3">
      <c r="A13" s="11" t="s">
        <v>9</v>
      </c>
      <c r="B13" s="7"/>
      <c r="C13" s="14">
        <f>3500*1.2</f>
        <v>4200</v>
      </c>
      <c r="I13" t="s">
        <v>17</v>
      </c>
      <c r="J13" s="2">
        <f>B4</f>
        <v>15500</v>
      </c>
    </row>
    <row r="14" spans="1:10" x14ac:dyDescent="0.3">
      <c r="A14" s="11" t="s">
        <v>10</v>
      </c>
      <c r="B14" s="7"/>
      <c r="C14" s="14">
        <f>11/12*(29000*1.2-9900)*0.2</f>
        <v>4565</v>
      </c>
      <c r="I14" t="s">
        <v>18</v>
      </c>
      <c r="J14" s="1">
        <v>1200</v>
      </c>
    </row>
    <row r="15" spans="1:10" x14ac:dyDescent="0.3">
      <c r="A15" s="11" t="s">
        <v>11</v>
      </c>
      <c r="B15" s="7">
        <v>300</v>
      </c>
      <c r="C15" s="7"/>
      <c r="I15" t="s">
        <v>19</v>
      </c>
      <c r="J15" s="2">
        <f>B12-C12</f>
        <v>19000</v>
      </c>
    </row>
    <row r="16" spans="1:10" x14ac:dyDescent="0.3">
      <c r="A16" s="15" t="s">
        <v>22</v>
      </c>
      <c r="B16" s="16">
        <f>SUM(B4:B15)</f>
        <v>39300</v>
      </c>
      <c r="C16" s="16">
        <f>SUM(C3:C15)</f>
        <v>150241.83333333334</v>
      </c>
      <c r="I16" s="9" t="s">
        <v>28</v>
      </c>
      <c r="J16" s="10">
        <f>SUM(J11:J15)</f>
        <v>38300</v>
      </c>
    </row>
    <row r="17" spans="1:10" x14ac:dyDescent="0.3">
      <c r="A17" s="15" t="s">
        <v>23</v>
      </c>
      <c r="B17" s="16"/>
      <c r="C17" s="16">
        <f>C16-B16</f>
        <v>110941.83333333334</v>
      </c>
    </row>
    <row r="18" spans="1:10" x14ac:dyDescent="0.3">
      <c r="I18" s="9" t="s">
        <v>29</v>
      </c>
      <c r="J18" s="10">
        <f>J8-J16</f>
        <v>110942</v>
      </c>
    </row>
    <row r="19" spans="1:10" x14ac:dyDescent="0.3">
      <c r="J19" s="2"/>
    </row>
    <row r="20" spans="1:10" x14ac:dyDescent="0.3">
      <c r="A20" s="6" t="s">
        <v>24</v>
      </c>
      <c r="B20" s="6"/>
      <c r="C20" s="7">
        <f>+C17</f>
        <v>110941.83333333334</v>
      </c>
      <c r="D20" s="8">
        <f>C20*0.25</f>
        <v>27735.458333333336</v>
      </c>
    </row>
    <row r="21" spans="1:10" x14ac:dyDescent="0.3">
      <c r="A21" s="6" t="s">
        <v>25</v>
      </c>
      <c r="B21" s="6"/>
      <c r="C21" s="7">
        <v>2300</v>
      </c>
      <c r="D21" s="8">
        <f>C21*0.15</f>
        <v>345</v>
      </c>
    </row>
    <row r="22" spans="1:10" x14ac:dyDescent="0.3">
      <c r="A22" s="6" t="s">
        <v>26</v>
      </c>
      <c r="B22" s="6"/>
      <c r="C22" s="6"/>
      <c r="D22" s="8">
        <f>ROUNDUP(D20+D21,0)</f>
        <v>28081</v>
      </c>
    </row>
  </sheetData>
  <mergeCells count="4">
    <mergeCell ref="A20:B20"/>
    <mergeCell ref="A21:B21"/>
    <mergeCell ref="A22:C22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B8454148-0F8B-43E6-84DB-2DE23B35A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E6900-28F6-4C1C-B8E0-BD6A7A321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67933C-CF98-4648-8C6E-79BC3B8742C6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1b6f2b70-d5a1-4544-a145-5b4293f136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Noel</dc:creator>
  <cp:lastModifiedBy>Eric Noel</cp:lastModifiedBy>
  <dcterms:created xsi:type="dcterms:W3CDTF">2026-03-19T11:29:38Z</dcterms:created>
  <dcterms:modified xsi:type="dcterms:W3CDTF">2026-03-20T07:09:58Z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</Properties>
</file>