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.noel\OneDrive\Enseignement\IUT BRETIGNY GEA\Cours BUT GEA 1ère année\R235 Contrôle de Gestion Aide Réussite\"/>
    </mc:Choice>
  </mc:AlternateContent>
  <xr:revisionPtr revIDLastSave="35" documentId="8_{2B0762AE-4015-4A4C-AC0C-B110996BBB99}" xr6:coauthVersionLast="36" xr6:coauthVersionMax="36" xr10:uidLastSave="{67458C66-9577-423B-AF33-945D76B60DA7}"/>
  <bookViews>
    <workbookView xWindow="0" yWindow="0" windowWidth="28800" windowHeight="11925" xr2:uid="{D2967D75-F0D2-45EF-BF8B-B0FC96001EF0}"/>
  </bookViews>
  <sheets>
    <sheet name="PEPS" sheetId="1" r:id="rId1"/>
    <sheet name="CUMP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6" i="1"/>
  <c r="E13" i="1"/>
  <c r="G7" i="2" l="1"/>
  <c r="G6" i="2"/>
  <c r="F6" i="2"/>
  <c r="H6" i="2" s="1"/>
  <c r="C8" i="2"/>
  <c r="B8" i="2"/>
  <c r="D8" i="2"/>
  <c r="D7" i="2"/>
  <c r="B7" i="2"/>
  <c r="I21" i="1"/>
  <c r="E21" i="1"/>
  <c r="H21" i="1" s="1"/>
  <c r="J21" i="1" s="1"/>
  <c r="J19" i="1"/>
  <c r="I19" i="1"/>
  <c r="F21" i="1" s="1"/>
  <c r="G21" i="1" s="1"/>
  <c r="H19" i="1"/>
  <c r="D18" i="1"/>
  <c r="F17" i="1"/>
  <c r="E17" i="1"/>
  <c r="G17" i="1" s="1"/>
  <c r="I15" i="1"/>
  <c r="I17" i="1" s="1"/>
  <c r="I18" i="1" s="1"/>
  <c r="F20" i="1" s="1"/>
  <c r="G20" i="1" s="1"/>
  <c r="H15" i="1"/>
  <c r="J15" i="1" s="1"/>
  <c r="D14" i="1"/>
  <c r="F12" i="1"/>
  <c r="I10" i="1"/>
  <c r="F13" i="1" s="1"/>
  <c r="H10" i="1"/>
  <c r="I5" i="1"/>
  <c r="I6" i="1" s="1"/>
  <c r="I8" i="1" s="1"/>
  <c r="F11" i="1" s="1"/>
  <c r="I9" i="1"/>
  <c r="J8" i="1"/>
  <c r="H9" i="1"/>
  <c r="E12" i="1" s="1"/>
  <c r="G12" i="1" s="1"/>
  <c r="H8" i="1"/>
  <c r="E11" i="1" s="1"/>
  <c r="D8" i="1"/>
  <c r="I7" i="1"/>
  <c r="J7" i="1" s="1"/>
  <c r="J9" i="1" s="1"/>
  <c r="H7" i="1"/>
  <c r="J6" i="1"/>
  <c r="H6" i="1"/>
  <c r="D6" i="1"/>
  <c r="F7" i="2" l="1"/>
  <c r="H7" i="2" s="1"/>
  <c r="H8" i="2" s="1"/>
  <c r="G13" i="1"/>
  <c r="G11" i="1"/>
  <c r="H13" i="1"/>
  <c r="H17" i="1"/>
  <c r="J10" i="1"/>
  <c r="I13" i="1"/>
  <c r="I14" i="1" s="1"/>
  <c r="F16" i="1" s="1"/>
  <c r="G16" i="1" s="1"/>
  <c r="F8" i="2" l="1"/>
  <c r="H14" i="1"/>
  <c r="J14" i="1" s="1"/>
  <c r="J13" i="1"/>
  <c r="H18" i="1"/>
  <c r="J17" i="1"/>
  <c r="J18" i="1" s="1"/>
</calcChain>
</file>

<file path=xl/sharedStrings.xml><?xml version="1.0" encoding="utf-8"?>
<sst xmlns="http://schemas.openxmlformats.org/spreadsheetml/2006/main" count="27" uniqueCount="12">
  <si>
    <t>Date</t>
  </si>
  <si>
    <t>ENTREE</t>
  </si>
  <si>
    <t>Quantité</t>
  </si>
  <si>
    <t>Prix Unitaire</t>
  </si>
  <si>
    <t>Montant</t>
  </si>
  <si>
    <t>SORTIE</t>
  </si>
  <si>
    <t>STOCK</t>
  </si>
  <si>
    <t>TOTAL</t>
  </si>
  <si>
    <t>Stock Initial</t>
  </si>
  <si>
    <t>Entrées</t>
  </si>
  <si>
    <t>Sorties</t>
  </si>
  <si>
    <t>Stock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</si>
</sst>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65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1" fillId="4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/>
    <xf numFmtId="0" fontId="1" fillId="3" borderId="1" xfId="0" applyFont="1" applyFill="1" applyBorder="1"/>
    <xf numFmtId="44" fontId="1" fillId="4" borderId="1" xfId="1" applyFont="1" applyFill="1" applyBorder="1"/>
    <xf numFmtId="44" fontId="0" fillId="2" borderId="1" xfId="1" applyFont="1" applyFill="1" applyBorder="1"/>
    <xf numFmtId="44" fontId="0" fillId="3" borderId="1" xfId="1" applyFont="1" applyFill="1" applyBorder="1"/>
    <xf numFmtId="44" fontId="1" fillId="3" borderId="1" xfId="1" applyFont="1" applyFill="1" applyBorder="1"/>
    <xf numFmtId="44" fontId="0" fillId="5" borderId="1" xfId="1" applyFont="1" applyFill="1" applyBorder="1"/>
    <xf numFmtId="44" fontId="1" fillId="5" borderId="1" xfId="1" applyFont="1" applyFill="1" applyBorder="1"/>
    <xf numFmtId="0" fontId="1" fillId="0" borderId="1" xfId="0" applyFont="1" applyFill="1" applyBorder="1" applyAlignment="1">
      <alignment horizontal="center"/>
    </xf>
    <xf numFmtId="14" fontId="0" fillId="0" borderId="1" xfId="0" applyNumberFormat="1" applyFill="1" applyBorder="1"/>
    <xf numFmtId="0" fontId="0" fillId="0" borderId="1" xfId="0" applyFill="1" applyBorder="1"/>
    <xf numFmtId="0" fontId="1" fillId="0" borderId="1" xfId="0" applyFont="1" applyFill="1" applyBorder="1"/>
    <xf numFmtId="44" fontId="1" fillId="0" borderId="1" xfId="1" applyFont="1" applyFill="1" applyBorder="1"/>
    <xf numFmtId="0" fontId="0" fillId="6" borderId="1" xfId="0" applyFill="1" applyBorder="1"/>
    <xf numFmtId="44" fontId="0" fillId="6" borderId="1" xfId="1" applyFont="1" applyFill="1" applyBorder="1"/>
    <xf numFmtId="0" fontId="1" fillId="6" borderId="1" xfId="0" applyFont="1" applyFill="1" applyBorder="1"/>
    <xf numFmtId="44" fontId="1" fillId="6" borderId="1" xfId="1" applyFont="1" applyFill="1" applyBorder="1"/>
    <xf numFmtId="0" fontId="0" fillId="7" borderId="1" xfId="0" applyFill="1" applyBorder="1"/>
    <xf numFmtId="44" fontId="0" fillId="7" borderId="1" xfId="1" applyFont="1" applyFill="1" applyBorder="1"/>
    <xf numFmtId="0" fontId="1" fillId="7" borderId="1" xfId="0" applyFont="1" applyFill="1" applyBorder="1"/>
    <xf numFmtId="44" fontId="1" fillId="7" borderId="1" xfId="1" applyFont="1" applyFill="1" applyBorder="1"/>
    <xf numFmtId="0" fontId="1" fillId="2" borderId="1" xfId="0" applyFont="1" applyFill="1" applyBorder="1"/>
    <xf numFmtId="44" fontId="1" fillId="2" borderId="1" xfId="1" applyFont="1" applyFill="1" applyBorder="1"/>
    <xf numFmtId="0" fontId="0" fillId="8" borderId="1" xfId="0" applyFill="1" applyBorder="1"/>
    <xf numFmtId="44" fontId="0" fillId="8" borderId="1" xfId="1" applyFont="1" applyFill="1" applyBorder="1"/>
    <xf numFmtId="0" fontId="1" fillId="8" borderId="1" xfId="0" applyFont="1" applyFill="1" applyBorder="1"/>
    <xf numFmtId="44" fontId="1" fillId="8" borderId="1" xfId="1" applyFont="1" applyFill="1" applyBorder="1"/>
    <xf numFmtId="0" fontId="0" fillId="4" borderId="1" xfId="0" applyFill="1" applyBorder="1"/>
    <xf numFmtId="44" fontId="0" fillId="4" borderId="1" xfId="1" applyFont="1" applyFill="1" applyBorder="1"/>
    <xf numFmtId="44" fontId="0" fillId="5" borderId="1" xfId="0" applyNumberFormat="1" applyFill="1" applyBorder="1"/>
    <xf numFmtId="44" fontId="1" fillId="5" borderId="1" xfId="0" applyNumberFormat="1" applyFont="1" applyFill="1" applyBorder="1"/>
    <xf numFmtId="44" fontId="0" fillId="3" borderId="1" xfId="0" applyNumberFormat="1" applyFill="1" applyBorder="1"/>
    <xf numFmtId="44" fontId="1" fillId="3" borderId="1" xfId="0" applyNumberFormat="1" applyFont="1" applyFill="1" applyBorder="1"/>
    <xf numFmtId="14" fontId="0" fillId="2" borderId="2" xfId="0" applyNumberForma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14" fontId="0" fillId="5" borderId="7" xfId="0" applyNumberFormat="1" applyFill="1" applyBorder="1" applyAlignment="1">
      <alignment horizontal="center" vertical="center"/>
    </xf>
    <xf numFmtId="14" fontId="0" fillId="5" borderId="3" xfId="0" applyNumberFormat="1" applyFill="1" applyBorder="1" applyAlignment="1">
      <alignment horizontal="center" vertical="center"/>
    </xf>
    <xf numFmtId="14" fontId="0" fillId="6" borderId="2" xfId="0" applyNumberFormat="1" applyFill="1" applyBorder="1" applyAlignment="1">
      <alignment horizontal="center" vertical="center"/>
    </xf>
    <xf numFmtId="14" fontId="0" fillId="6" borderId="7" xfId="0" applyNumberFormat="1" applyFill="1" applyBorder="1" applyAlignment="1">
      <alignment horizontal="center" vertical="center"/>
    </xf>
    <xf numFmtId="14" fontId="0" fillId="6" borderId="3" xfId="0" applyNumberFormat="1" applyFill="1" applyBorder="1" applyAlignment="1">
      <alignment horizontal="center" vertical="center"/>
    </xf>
    <xf numFmtId="14" fontId="0" fillId="7" borderId="2" xfId="0" applyNumberFormat="1" applyFill="1" applyBorder="1" applyAlignment="1">
      <alignment horizontal="center" vertical="center"/>
    </xf>
    <xf numFmtId="14" fontId="0" fillId="7" borderId="3" xfId="0" applyNumberFormat="1" applyFill="1" applyBorder="1" applyAlignment="1">
      <alignment horizontal="center" vertical="center"/>
    </xf>
    <xf numFmtId="14" fontId="0" fillId="8" borderId="2" xfId="0" applyNumberFormat="1" applyFill="1" applyBorder="1" applyAlignment="1">
      <alignment horizontal="center" vertical="center"/>
    </xf>
    <xf numFmtId="14" fontId="0" fillId="8" borderId="3" xfId="0" applyNumberFormat="1" applyFill="1" applyBorder="1" applyAlignment="1">
      <alignment horizontal="center" vertical="center"/>
    </xf>
    <xf numFmtId="14" fontId="0" fillId="4" borderId="2" xfId="0" applyNumberFormat="1" applyFill="1" applyBorder="1" applyAlignment="1">
      <alignment horizontal="center" vertical="center"/>
    </xf>
    <xf numFmtId="14" fontId="0" fillId="4" borderId="3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14" fontId="0" fillId="3" borderId="3" xfId="0" applyNumberForma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14919-F56B-4942-A939-10D235FF866F}">
  <dimension ref="A3:J21"/>
  <sheetViews>
    <sheetView showGridLines="0" tabSelected="1" workbookViewId="0">
      <selection activeCell="E21" sqref="E21"/>
    </sheetView>
  </sheetViews>
  <sheetFormatPr baseColWidth="10" defaultRowHeight="15" x14ac:dyDescent="0.25"/>
  <cols>
    <col min="1" max="1" width="19.140625" customWidth="1"/>
    <col min="2" max="10" width="13.85546875" customWidth="1"/>
  </cols>
  <sheetData>
    <row r="3" spans="1:10" x14ac:dyDescent="0.25">
      <c r="A3" s="55" t="s">
        <v>0</v>
      </c>
      <c r="B3" s="54" t="s">
        <v>1</v>
      </c>
      <c r="C3" s="54"/>
      <c r="D3" s="54"/>
      <c r="E3" s="54" t="s">
        <v>5</v>
      </c>
      <c r="F3" s="54"/>
      <c r="G3" s="54"/>
      <c r="H3" s="54" t="s">
        <v>6</v>
      </c>
      <c r="I3" s="54"/>
      <c r="J3" s="54"/>
    </row>
    <row r="4" spans="1:10" x14ac:dyDescent="0.25">
      <c r="A4" s="56"/>
      <c r="B4" s="15" t="s">
        <v>2</v>
      </c>
      <c r="C4" s="15" t="s">
        <v>3</v>
      </c>
      <c r="D4" s="15" t="s">
        <v>4</v>
      </c>
      <c r="E4" s="15" t="s">
        <v>2</v>
      </c>
      <c r="F4" s="15" t="s">
        <v>3</v>
      </c>
      <c r="G4" s="15" t="s">
        <v>4</v>
      </c>
      <c r="H4" s="15" t="s">
        <v>2</v>
      </c>
      <c r="I4" s="15" t="s">
        <v>3</v>
      </c>
      <c r="J4" s="15" t="s">
        <v>4</v>
      </c>
    </row>
    <row r="5" spans="1:10" x14ac:dyDescent="0.25">
      <c r="A5" s="16">
        <v>44652</v>
      </c>
      <c r="B5" s="17"/>
      <c r="C5" s="17"/>
      <c r="D5" s="17"/>
      <c r="E5" s="17"/>
      <c r="F5" s="17"/>
      <c r="G5" s="17"/>
      <c r="H5" s="18">
        <v>8200</v>
      </c>
      <c r="I5" s="19">
        <f>J5/H5</f>
        <v>21</v>
      </c>
      <c r="J5" s="19">
        <v>172200</v>
      </c>
    </row>
    <row r="6" spans="1:10" x14ac:dyDescent="0.25">
      <c r="A6" s="57">
        <v>44655</v>
      </c>
      <c r="B6" s="2">
        <v>21000</v>
      </c>
      <c r="C6" s="11">
        <v>22</v>
      </c>
      <c r="D6" s="11">
        <f>B6*C6</f>
        <v>462000</v>
      </c>
      <c r="E6" s="2"/>
      <c r="F6" s="11"/>
      <c r="G6" s="11"/>
      <c r="H6" s="8">
        <f>H5</f>
        <v>8200</v>
      </c>
      <c r="I6" s="12">
        <f>I5</f>
        <v>21</v>
      </c>
      <c r="J6" s="12">
        <f>J5</f>
        <v>172200</v>
      </c>
    </row>
    <row r="7" spans="1:10" x14ac:dyDescent="0.25">
      <c r="A7" s="58"/>
      <c r="B7" s="2"/>
      <c r="C7" s="11"/>
      <c r="D7" s="11"/>
      <c r="E7" s="2"/>
      <c r="F7" s="11"/>
      <c r="G7" s="11"/>
      <c r="H7" s="8">
        <f>B6</f>
        <v>21000</v>
      </c>
      <c r="I7" s="12">
        <f>C6</f>
        <v>22</v>
      </c>
      <c r="J7" s="12">
        <f>I7*H7</f>
        <v>462000</v>
      </c>
    </row>
    <row r="8" spans="1:10" x14ac:dyDescent="0.25">
      <c r="A8" s="42">
        <v>44661</v>
      </c>
      <c r="B8" s="6">
        <v>24000</v>
      </c>
      <c r="C8" s="13">
        <v>20.5</v>
      </c>
      <c r="D8" s="13">
        <f>B8*C8</f>
        <v>492000</v>
      </c>
      <c r="E8" s="6"/>
      <c r="F8" s="13"/>
      <c r="G8" s="13"/>
      <c r="H8" s="7">
        <f t="shared" ref="H8:J9" si="0">H6</f>
        <v>8200</v>
      </c>
      <c r="I8" s="14">
        <f t="shared" si="0"/>
        <v>21</v>
      </c>
      <c r="J8" s="14">
        <f t="shared" si="0"/>
        <v>172200</v>
      </c>
    </row>
    <row r="9" spans="1:10" x14ac:dyDescent="0.25">
      <c r="A9" s="43"/>
      <c r="B9" s="6"/>
      <c r="C9" s="13"/>
      <c r="D9" s="13"/>
      <c r="E9" s="6"/>
      <c r="F9" s="13"/>
      <c r="G9" s="13"/>
      <c r="H9" s="7">
        <f t="shared" si="0"/>
        <v>21000</v>
      </c>
      <c r="I9" s="14">
        <f t="shared" si="0"/>
        <v>22</v>
      </c>
      <c r="J9" s="14">
        <f t="shared" si="0"/>
        <v>462000</v>
      </c>
    </row>
    <row r="10" spans="1:10" x14ac:dyDescent="0.25">
      <c r="A10" s="44"/>
      <c r="B10" s="6"/>
      <c r="C10" s="13"/>
      <c r="D10" s="13"/>
      <c r="E10" s="6"/>
      <c r="F10" s="13"/>
      <c r="G10" s="13"/>
      <c r="H10" s="7">
        <f>B8</f>
        <v>24000</v>
      </c>
      <c r="I10" s="14">
        <f>C8</f>
        <v>20.5</v>
      </c>
      <c r="J10" s="14">
        <f>H10*I10</f>
        <v>492000</v>
      </c>
    </row>
    <row r="11" spans="1:10" x14ac:dyDescent="0.25">
      <c r="A11" s="45">
        <v>44662</v>
      </c>
      <c r="B11" s="20"/>
      <c r="C11" s="21"/>
      <c r="D11" s="21"/>
      <c r="E11" s="20">
        <f>H8</f>
        <v>8200</v>
      </c>
      <c r="F11" s="21">
        <f>I8</f>
        <v>21</v>
      </c>
      <c r="G11" s="21">
        <f>E11*F11</f>
        <v>172200</v>
      </c>
      <c r="H11" s="22"/>
      <c r="I11" s="23"/>
      <c r="J11" s="23"/>
    </row>
    <row r="12" spans="1:10" x14ac:dyDescent="0.25">
      <c r="A12" s="46"/>
      <c r="B12" s="20"/>
      <c r="C12" s="21"/>
      <c r="D12" s="21"/>
      <c r="E12" s="20">
        <f>H9</f>
        <v>21000</v>
      </c>
      <c r="F12" s="21">
        <f t="shared" ref="F12:F13" si="1">I9</f>
        <v>22</v>
      </c>
      <c r="G12" s="21">
        <f t="shared" ref="G12:G13" si="2">E12*F12</f>
        <v>462000</v>
      </c>
      <c r="H12" s="22"/>
      <c r="I12" s="23"/>
      <c r="J12" s="23"/>
    </row>
    <row r="13" spans="1:10" x14ac:dyDescent="0.25">
      <c r="A13" s="47"/>
      <c r="B13" s="20"/>
      <c r="C13" s="21"/>
      <c r="D13" s="21"/>
      <c r="E13" s="20">
        <f>46600-E11-E12</f>
        <v>17400</v>
      </c>
      <c r="F13" s="21">
        <f t="shared" si="1"/>
        <v>20.5</v>
      </c>
      <c r="G13" s="21">
        <f t="shared" si="2"/>
        <v>356700</v>
      </c>
      <c r="H13" s="22">
        <f>H10-E13</f>
        <v>6600</v>
      </c>
      <c r="I13" s="23">
        <f>I10</f>
        <v>20.5</v>
      </c>
      <c r="J13" s="23">
        <f>H13*I13</f>
        <v>135300</v>
      </c>
    </row>
    <row r="14" spans="1:10" x14ac:dyDescent="0.25">
      <c r="A14" s="48">
        <v>44672</v>
      </c>
      <c r="B14" s="24">
        <v>36000</v>
      </c>
      <c r="C14" s="25">
        <v>21.5</v>
      </c>
      <c r="D14" s="25">
        <f>B14*C14</f>
        <v>774000</v>
      </c>
      <c r="E14" s="24"/>
      <c r="F14" s="25"/>
      <c r="G14" s="25"/>
      <c r="H14" s="26">
        <f>H13</f>
        <v>6600</v>
      </c>
      <c r="I14" s="27">
        <f>I13</f>
        <v>20.5</v>
      </c>
      <c r="J14" s="27">
        <f>H14*I14</f>
        <v>135300</v>
      </c>
    </row>
    <row r="15" spans="1:10" x14ac:dyDescent="0.25">
      <c r="A15" s="49"/>
      <c r="B15" s="24"/>
      <c r="C15" s="25"/>
      <c r="D15" s="25"/>
      <c r="E15" s="24"/>
      <c r="F15" s="25"/>
      <c r="G15" s="25"/>
      <c r="H15" s="26">
        <f>B14</f>
        <v>36000</v>
      </c>
      <c r="I15" s="27">
        <f>C14</f>
        <v>21.5</v>
      </c>
      <c r="J15" s="27">
        <f>H15*I15</f>
        <v>774000</v>
      </c>
    </row>
    <row r="16" spans="1:10" x14ac:dyDescent="0.25">
      <c r="A16" s="50">
        <v>44676</v>
      </c>
      <c r="B16" s="30"/>
      <c r="C16" s="31"/>
      <c r="D16" s="31"/>
      <c r="E16" s="30">
        <f>H14</f>
        <v>6600</v>
      </c>
      <c r="F16" s="31">
        <f>I14</f>
        <v>20.5</v>
      </c>
      <c r="G16" s="31">
        <f>E16*F16</f>
        <v>135300</v>
      </c>
      <c r="H16" s="32"/>
      <c r="I16" s="33"/>
      <c r="J16" s="33"/>
    </row>
    <row r="17" spans="1:10" x14ac:dyDescent="0.25">
      <c r="A17" s="51"/>
      <c r="B17" s="30"/>
      <c r="C17" s="31"/>
      <c r="D17" s="31"/>
      <c r="E17" s="30">
        <f>39800-E16</f>
        <v>33200</v>
      </c>
      <c r="F17" s="31">
        <f>I15</f>
        <v>21.5</v>
      </c>
      <c r="G17" s="31">
        <f>E17*F17</f>
        <v>713800</v>
      </c>
      <c r="H17" s="32">
        <f>H15-E17</f>
        <v>2800</v>
      </c>
      <c r="I17" s="33">
        <f>I15</f>
        <v>21.5</v>
      </c>
      <c r="J17" s="33">
        <f>H17*I17</f>
        <v>60200</v>
      </c>
    </row>
    <row r="18" spans="1:10" x14ac:dyDescent="0.25">
      <c r="A18" s="52">
        <v>44679</v>
      </c>
      <c r="B18" s="34">
        <v>15000</v>
      </c>
      <c r="C18" s="35">
        <v>20</v>
      </c>
      <c r="D18" s="35">
        <f>B18*C18</f>
        <v>300000</v>
      </c>
      <c r="E18" s="34"/>
      <c r="F18" s="35"/>
      <c r="G18" s="35"/>
      <c r="H18" s="3">
        <f>H17</f>
        <v>2800</v>
      </c>
      <c r="I18" s="9">
        <f>I17</f>
        <v>21.5</v>
      </c>
      <c r="J18" s="9">
        <f>J17</f>
        <v>60200</v>
      </c>
    </row>
    <row r="19" spans="1:10" x14ac:dyDescent="0.25">
      <c r="A19" s="53"/>
      <c r="B19" s="34"/>
      <c r="C19" s="35"/>
      <c r="D19" s="35"/>
      <c r="E19" s="34"/>
      <c r="F19" s="35"/>
      <c r="G19" s="35"/>
      <c r="H19" s="3">
        <f>B18</f>
        <v>15000</v>
      </c>
      <c r="I19" s="9">
        <f>C18</f>
        <v>20</v>
      </c>
      <c r="J19" s="9">
        <f>H19*I19</f>
        <v>300000</v>
      </c>
    </row>
    <row r="20" spans="1:10" x14ac:dyDescent="0.25">
      <c r="A20" s="40">
        <v>44681</v>
      </c>
      <c r="B20" s="1"/>
      <c r="C20" s="10"/>
      <c r="D20" s="10"/>
      <c r="E20" s="1">
        <f>H18</f>
        <v>2800</v>
      </c>
      <c r="F20" s="10">
        <f>I18</f>
        <v>21.5</v>
      </c>
      <c r="G20" s="10">
        <f>E20*F20</f>
        <v>60200</v>
      </c>
      <c r="H20" s="28"/>
      <c r="I20" s="29"/>
      <c r="J20" s="29"/>
    </row>
    <row r="21" spans="1:10" x14ac:dyDescent="0.25">
      <c r="A21" s="41"/>
      <c r="B21" s="1"/>
      <c r="C21" s="10"/>
      <c r="D21" s="10"/>
      <c r="E21" s="1">
        <f>7900-E20</f>
        <v>5100</v>
      </c>
      <c r="F21" s="10">
        <f>I19</f>
        <v>20</v>
      </c>
      <c r="G21" s="10">
        <f>E21*F21</f>
        <v>102000</v>
      </c>
      <c r="H21" s="28">
        <f>H19-E21</f>
        <v>9900</v>
      </c>
      <c r="I21" s="29">
        <f>F21</f>
        <v>20</v>
      </c>
      <c r="J21" s="29">
        <f>H21*I21</f>
        <v>198000</v>
      </c>
    </row>
  </sheetData>
  <mergeCells count="11">
    <mergeCell ref="B3:D3"/>
    <mergeCell ref="E3:G3"/>
    <mergeCell ref="H3:J3"/>
    <mergeCell ref="A3:A4"/>
    <mergeCell ref="A6:A7"/>
    <mergeCell ref="A20:A21"/>
    <mergeCell ref="A8:A10"/>
    <mergeCell ref="A11:A13"/>
    <mergeCell ref="A14:A15"/>
    <mergeCell ref="A16:A17"/>
    <mergeCell ref="A18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4A538-621A-4823-A8F8-F5F5A514FBBC}">
  <dimension ref="A4:H8"/>
  <sheetViews>
    <sheetView showGridLines="0" workbookViewId="0">
      <selection activeCell="F6" sqref="F6"/>
    </sheetView>
  </sheetViews>
  <sheetFormatPr baseColWidth="10" defaultRowHeight="15" x14ac:dyDescent="0.25"/>
  <cols>
    <col min="4" max="4" width="14.28515625" bestFit="1" customWidth="1"/>
    <col min="8" max="8" width="14.28515625" bestFit="1" customWidth="1"/>
  </cols>
  <sheetData>
    <row r="4" spans="1:8" x14ac:dyDescent="0.25">
      <c r="A4" s="59" t="s">
        <v>1</v>
      </c>
      <c r="B4" s="60"/>
      <c r="C4" s="60"/>
      <c r="D4" s="61"/>
      <c r="E4" s="62" t="s">
        <v>5</v>
      </c>
      <c r="F4" s="63"/>
      <c r="G4" s="63"/>
      <c r="H4" s="64"/>
    </row>
    <row r="5" spans="1:8" x14ac:dyDescent="0.25">
      <c r="A5" s="6"/>
      <c r="B5" s="5" t="s">
        <v>2</v>
      </c>
      <c r="C5" s="5" t="s">
        <v>3</v>
      </c>
      <c r="D5" s="5" t="s">
        <v>4</v>
      </c>
      <c r="E5" s="2"/>
      <c r="F5" s="4" t="s">
        <v>2</v>
      </c>
      <c r="G5" s="4" t="s">
        <v>3</v>
      </c>
      <c r="H5" s="4" t="s">
        <v>4</v>
      </c>
    </row>
    <row r="6" spans="1:8" x14ac:dyDescent="0.25">
      <c r="A6" s="6" t="s">
        <v>8</v>
      </c>
      <c r="B6" s="6">
        <v>8200</v>
      </c>
      <c r="C6" s="6"/>
      <c r="D6" s="13">
        <v>172200</v>
      </c>
      <c r="E6" s="2" t="s">
        <v>10</v>
      </c>
      <c r="F6" s="2">
        <f>SUM(PEPS!E5:E21)</f>
        <v>94300</v>
      </c>
      <c r="G6" s="38">
        <f>C8</f>
        <v>21.115163147792707</v>
      </c>
      <c r="H6" s="38">
        <f>F6*G6</f>
        <v>1991159.8848368523</v>
      </c>
    </row>
    <row r="7" spans="1:8" x14ac:dyDescent="0.25">
      <c r="A7" s="6" t="s">
        <v>9</v>
      </c>
      <c r="B7" s="6">
        <f>SUM(PEPS!B6:B18)</f>
        <v>96000</v>
      </c>
      <c r="C7" s="6"/>
      <c r="D7" s="36">
        <f>SUM(PEPS!D6:D18)</f>
        <v>2028000</v>
      </c>
      <c r="E7" s="2" t="s">
        <v>11</v>
      </c>
      <c r="F7" s="2">
        <f>B8-F6</f>
        <v>9900</v>
      </c>
      <c r="G7" s="38">
        <f>G6</f>
        <v>21.115163147792707</v>
      </c>
      <c r="H7" s="38">
        <f>F7*G7</f>
        <v>209040.1151631478</v>
      </c>
    </row>
    <row r="8" spans="1:8" x14ac:dyDescent="0.25">
      <c r="A8" s="7" t="s">
        <v>7</v>
      </c>
      <c r="B8" s="7">
        <f>B6+B7</f>
        <v>104200</v>
      </c>
      <c r="C8" s="37">
        <f>D8/B8</f>
        <v>21.115163147792707</v>
      </c>
      <c r="D8" s="37">
        <f>D6+D7</f>
        <v>2200200</v>
      </c>
      <c r="E8" s="8" t="s">
        <v>7</v>
      </c>
      <c r="F8" s="8">
        <f>F6+F7</f>
        <v>104200</v>
      </c>
      <c r="G8" s="8"/>
      <c r="H8" s="39">
        <f>H6+H7</f>
        <v>2200200</v>
      </c>
    </row>
  </sheetData>
  <mergeCells count="2">
    <mergeCell ref="A4:D4"/>
    <mergeCell ref="E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PEPS</vt:lpstr>
      <vt:lpstr>CUMP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 Eric</dc:creator>
  <cp:lastModifiedBy>NOEL Eric</cp:lastModifiedBy>
  <dcterms:created xsi:type="dcterms:W3CDTF">2022-05-02T09:45:39Z</dcterms:created>
  <dcterms:modified xsi:type="dcterms:W3CDTF">2022-05-12T07:29:57Z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333496f5-7b7e-4e91-8f6d-434cbb73c48e</vt:lpwstr>
  </property>
</Properties>
</file>